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9990" windowHeight="6000"/>
  </bookViews>
  <sheets>
    <sheet name="прапорщик" sheetId="3" r:id="rId1"/>
    <sheet name="майор" sheetId="5" r:id="rId2"/>
  </sheets>
  <definedNames>
    <definedName name="_xlnm.Print_Area" localSheetId="1">майор!$A$1:$N$82</definedName>
    <definedName name="_xlnm.Print_Area" localSheetId="0">прапорщик!$A$1:$N$82</definedName>
  </definedNames>
  <calcPr calcId="124519" calcOnSave="0"/>
</workbook>
</file>

<file path=xl/calcChain.xml><?xml version="1.0" encoding="utf-8"?>
<calcChain xmlns="http://schemas.openxmlformats.org/spreadsheetml/2006/main">
  <c r="L15" i="3"/>
  <c r="L20" i="5"/>
  <c r="L62"/>
  <c r="L31" i="3"/>
  <c r="L31" i="5"/>
  <c r="L23"/>
  <c r="L23" i="3"/>
  <c r="L35"/>
  <c r="L34"/>
  <c r="L55" i="5"/>
  <c r="L71"/>
  <c r="L70"/>
  <c r="L69"/>
  <c r="L65"/>
  <c r="L58"/>
  <c r="L57"/>
  <c r="L56"/>
  <c r="L54"/>
  <c r="L51"/>
  <c r="L50"/>
  <c r="L49"/>
  <c r="L46"/>
  <c r="L44"/>
  <c r="L40"/>
  <c r="L36"/>
  <c r="L35"/>
  <c r="L34"/>
  <c r="L33"/>
  <c r="L32"/>
  <c r="L30"/>
  <c r="L29"/>
  <c r="L28"/>
  <c r="L27"/>
  <c r="L24"/>
  <c r="L22"/>
  <c r="L18"/>
  <c r="L15"/>
  <c r="L14"/>
  <c r="L12"/>
  <c r="L11"/>
  <c r="L10"/>
  <c r="L7"/>
  <c r="K6"/>
  <c r="K71" s="1"/>
  <c r="M5"/>
  <c r="L30" i="3"/>
  <c r="L33"/>
  <c r="L44"/>
  <c r="L10"/>
  <c r="L14"/>
  <c r="L28"/>
  <c r="L71"/>
  <c r="L65"/>
  <c r="L63"/>
  <c r="L56"/>
  <c r="L51"/>
  <c r="L46"/>
  <c r="L49"/>
  <c r="L11"/>
  <c r="L12"/>
  <c r="L18"/>
  <c r="L22"/>
  <c r="L24"/>
  <c r="L27"/>
  <c r="L29"/>
  <c r="L32"/>
  <c r="L36"/>
  <c r="L40"/>
  <c r="L50"/>
  <c r="L54"/>
  <c r="L55"/>
  <c r="L57"/>
  <c r="L58"/>
  <c r="L69"/>
  <c r="L70"/>
  <c r="L7"/>
  <c r="M5"/>
  <c r="K6"/>
  <c r="K30" s="1"/>
  <c r="N30" s="1"/>
  <c r="M30" s="1"/>
  <c r="K34" l="1"/>
  <c r="K35"/>
  <c r="K23"/>
  <c r="K31"/>
  <c r="K15"/>
  <c r="K55" i="5"/>
  <c r="K23"/>
  <c r="K31"/>
  <c r="K62"/>
  <c r="N62" s="1"/>
  <c r="M62" s="1"/>
  <c r="K20"/>
  <c r="N20"/>
  <c r="M20"/>
  <c r="N71"/>
  <c r="K7"/>
  <c r="N7" s="1"/>
  <c r="K10"/>
  <c r="N10" s="1"/>
  <c r="M10" s="1"/>
  <c r="K11"/>
  <c r="N11" s="1"/>
  <c r="M11" s="1"/>
  <c r="K12"/>
  <c r="N12" s="1"/>
  <c r="M12" s="1"/>
  <c r="K14"/>
  <c r="N14" s="1"/>
  <c r="M14" s="1"/>
  <c r="K15"/>
  <c r="N15" s="1"/>
  <c r="M15" s="1"/>
  <c r="K18"/>
  <c r="N18" s="1"/>
  <c r="M18" s="1"/>
  <c r="K22"/>
  <c r="N22" s="1"/>
  <c r="M22" s="1"/>
  <c r="N23"/>
  <c r="M23" s="1"/>
  <c r="K24"/>
  <c r="N24" s="1"/>
  <c r="M24" s="1"/>
  <c r="K27"/>
  <c r="N27" s="1"/>
  <c r="M27" s="1"/>
  <c r="K28"/>
  <c r="N28" s="1"/>
  <c r="M28" s="1"/>
  <c r="K29"/>
  <c r="N29" s="1"/>
  <c r="M29" s="1"/>
  <c r="K30"/>
  <c r="N30" s="1"/>
  <c r="M30" s="1"/>
  <c r="N31"/>
  <c r="M31" s="1"/>
  <c r="K32"/>
  <c r="N32" s="1"/>
  <c r="M32" s="1"/>
  <c r="K33"/>
  <c r="N33" s="1"/>
  <c r="M33" s="1"/>
  <c r="K34"/>
  <c r="N34" s="1"/>
  <c r="M34" s="1"/>
  <c r="K35"/>
  <c r="N35" s="1"/>
  <c r="M35" s="1"/>
  <c r="K36"/>
  <c r="N36" s="1"/>
  <c r="M36" s="1"/>
  <c r="K40"/>
  <c r="N40" s="1"/>
  <c r="M40" s="1"/>
  <c r="K44"/>
  <c r="N44" s="1"/>
  <c r="M44" s="1"/>
  <c r="K46"/>
  <c r="N46" s="1"/>
  <c r="M46" s="1"/>
  <c r="K49"/>
  <c r="N49" s="1"/>
  <c r="M49" s="1"/>
  <c r="K50"/>
  <c r="N50" s="1"/>
  <c r="M50" s="1"/>
  <c r="K51"/>
  <c r="N51" s="1"/>
  <c r="M51" s="1"/>
  <c r="K54"/>
  <c r="N54" s="1"/>
  <c r="M54" s="1"/>
  <c r="N55"/>
  <c r="M55" s="1"/>
  <c r="K56"/>
  <c r="N56" s="1"/>
  <c r="M56" s="1"/>
  <c r="K57"/>
  <c r="N57" s="1"/>
  <c r="M57" s="1"/>
  <c r="K58"/>
  <c r="N58" s="1"/>
  <c r="M58" s="1"/>
  <c r="K65"/>
  <c r="N65" s="1"/>
  <c r="M65" s="1"/>
  <c r="K69"/>
  <c r="N69" s="1"/>
  <c r="M69" s="1"/>
  <c r="K70"/>
  <c r="N70" s="1"/>
  <c r="M70" s="1"/>
  <c r="M71"/>
  <c r="K7" i="3"/>
  <c r="N7" s="1"/>
  <c r="K70"/>
  <c r="K69"/>
  <c r="N69" s="1"/>
  <c r="M69" s="1"/>
  <c r="K58"/>
  <c r="N58" s="1"/>
  <c r="M58" s="1"/>
  <c r="K57"/>
  <c r="N57" s="1"/>
  <c r="M57" s="1"/>
  <c r="K55"/>
  <c r="N55" s="1"/>
  <c r="M55" s="1"/>
  <c r="K54"/>
  <c r="N54" s="1"/>
  <c r="M54" s="1"/>
  <c r="K50"/>
  <c r="N50" s="1"/>
  <c r="M50" s="1"/>
  <c r="K40"/>
  <c r="N40" s="1"/>
  <c r="M40" s="1"/>
  <c r="K36"/>
  <c r="N36" s="1"/>
  <c r="M36" s="1"/>
  <c r="N35"/>
  <c r="M35" s="1"/>
  <c r="N34"/>
  <c r="M34" s="1"/>
  <c r="K32"/>
  <c r="N32" s="1"/>
  <c r="M32" s="1"/>
  <c r="N31"/>
  <c r="M31" s="1"/>
  <c r="K29"/>
  <c r="N29" s="1"/>
  <c r="M29" s="1"/>
  <c r="K27"/>
  <c r="N27" s="1"/>
  <c r="M27" s="1"/>
  <c r="K24"/>
  <c r="N24" s="1"/>
  <c r="M24" s="1"/>
  <c r="N23"/>
  <c r="M23" s="1"/>
  <c r="K22"/>
  <c r="N22" s="1"/>
  <c r="M22" s="1"/>
  <c r="K18"/>
  <c r="N18" s="1"/>
  <c r="M18" s="1"/>
  <c r="N15"/>
  <c r="M15" s="1"/>
  <c r="K12"/>
  <c r="N12" s="1"/>
  <c r="M12" s="1"/>
  <c r="K11"/>
  <c r="N11" s="1"/>
  <c r="M11" s="1"/>
  <c r="K49"/>
  <c r="N49" s="1"/>
  <c r="M49" s="1"/>
  <c r="K46"/>
  <c r="N46" s="1"/>
  <c r="M46" s="1"/>
  <c r="K51"/>
  <c r="N51" s="1"/>
  <c r="M51" s="1"/>
  <c r="K56"/>
  <c r="N56" s="1"/>
  <c r="M56" s="1"/>
  <c r="K63"/>
  <c r="N63" s="1"/>
  <c r="M63" s="1"/>
  <c r="K65"/>
  <c r="N65" s="1"/>
  <c r="M65" s="1"/>
  <c r="K71"/>
  <c r="N71" s="1"/>
  <c r="M71" s="1"/>
  <c r="K28"/>
  <c r="N28" s="1"/>
  <c r="M28" s="1"/>
  <c r="K14"/>
  <c r="N14" s="1"/>
  <c r="M14" s="1"/>
  <c r="K10"/>
  <c r="N10" s="1"/>
  <c r="M10" s="1"/>
  <c r="K44"/>
  <c r="N44" s="1"/>
  <c r="M44" s="1"/>
  <c r="K33"/>
  <c r="N33" s="1"/>
  <c r="M33" s="1"/>
  <c r="N70"/>
  <c r="M70" s="1"/>
  <c r="N72" i="5" l="1"/>
  <c r="M7"/>
  <c r="M72" s="1"/>
  <c r="M7" i="3"/>
  <c r="M72" s="1"/>
  <c r="N72"/>
</calcChain>
</file>

<file path=xl/comments1.xml><?xml version="1.0" encoding="utf-8"?>
<comments xmlns="http://schemas.openxmlformats.org/spreadsheetml/2006/main">
  <authors>
    <author>Admin</author>
  </authors>
  <commentList>
    <comment ref="L6" authorId="0">
      <text>
        <r>
          <rPr>
            <b/>
            <sz val="8"/>
            <color indexed="81"/>
            <rFont val="Tahoma"/>
            <charset val="1"/>
          </rPr>
          <t>Меняем дату только здесь.</t>
        </r>
        <r>
          <rPr>
            <sz val="8"/>
            <color indexed="81"/>
            <rFont val="Tahoma"/>
            <charset val="1"/>
          </rPr>
          <t xml:space="preserve">
</t>
        </r>
      </text>
    </comment>
    <comment ref="J10" authorId="0">
      <text>
        <r>
          <rPr>
            <b/>
            <sz val="8"/>
            <color indexed="81"/>
            <rFont val="Tahoma"/>
            <family val="2"/>
            <charset val="204"/>
          </rPr>
          <t>Здесь и далее - введено в норму Постановление Правительства РФ от 22.06.2006 N 390 (ред. от 16.12.2010 N 1033), при не выдаче ставлю в формулах обеих ячеек справа +1</t>
        </r>
        <r>
          <rPr>
            <sz val="8"/>
            <color indexed="81"/>
            <rFont val="Tahoma"/>
            <family val="2"/>
            <charset val="204"/>
          </rPr>
          <t xml:space="preserve">
</t>
        </r>
      </text>
    </comment>
    <comment ref="A17" authorId="0">
      <text>
        <r>
          <rPr>
            <b/>
            <sz val="8"/>
            <color indexed="81"/>
            <rFont val="Tahoma"/>
            <charset val="1"/>
          </rPr>
          <t>В ВС РФ не положено</t>
        </r>
      </text>
    </comment>
    <comment ref="H20" authorId="0">
      <text>
        <r>
          <rPr>
            <b/>
            <sz val="8"/>
            <color indexed="81"/>
            <rFont val="Tahoma"/>
            <family val="2"/>
            <charset val="204"/>
          </rPr>
          <t>Прапорщикам не дается</t>
        </r>
      </text>
    </comment>
    <comment ref="A27" authorId="0">
      <text>
        <r>
          <rPr>
            <b/>
            <sz val="8"/>
            <color indexed="81"/>
            <rFont val="Tahoma"/>
            <charset val="1"/>
          </rPr>
          <t>По норме куртки п/ш</t>
        </r>
      </text>
    </comment>
    <comment ref="J34" authorId="0">
      <text>
        <r>
          <rPr>
            <b/>
            <sz val="8"/>
            <color indexed="81"/>
            <rFont val="Tahoma"/>
            <charset val="1"/>
          </rPr>
          <t xml:space="preserve">положен с 06.2006 </t>
        </r>
      </text>
    </comment>
    <comment ref="J49" authorId="0">
      <text>
        <r>
          <rPr>
            <b/>
            <sz val="8"/>
            <color indexed="81"/>
            <rFont val="Tahoma"/>
            <family val="2"/>
            <charset val="204"/>
          </rPr>
          <t>Здесь и далее - введено в норму Постановление Правительства РФ от 22.06.2006 N 390 (ред. от 10.03.2009), при не выдаче ставлю в формулах обеих ячеек справа +1</t>
        </r>
        <r>
          <rPr>
            <sz val="8"/>
            <color indexed="81"/>
            <rFont val="Tahoma"/>
            <family val="2"/>
            <charset val="204"/>
          </rPr>
          <t xml:space="preserve">
</t>
        </r>
      </text>
    </comment>
    <comment ref="A52" authorId="0">
      <text>
        <r>
          <rPr>
            <b/>
            <sz val="8"/>
            <color indexed="81"/>
            <rFont val="Tahoma"/>
            <family val="2"/>
            <charset val="204"/>
          </rPr>
          <t>Снаряжение офицерское?</t>
        </r>
      </text>
    </comment>
    <comment ref="A57" authorId="0">
      <text>
        <r>
          <rPr>
            <b/>
            <sz val="8"/>
            <color indexed="81"/>
            <rFont val="Tahoma"/>
            <family val="2"/>
            <charset val="204"/>
          </rPr>
          <t>Полусапоги утепленные?</t>
        </r>
        <r>
          <rPr>
            <sz val="8"/>
            <color indexed="81"/>
            <rFont val="Tahoma"/>
            <family val="2"/>
            <charset val="204"/>
          </rPr>
          <t xml:space="preserve">
</t>
        </r>
      </text>
    </comment>
  </commentList>
</comments>
</file>

<file path=xl/comments2.xml><?xml version="1.0" encoding="utf-8"?>
<comments xmlns="http://schemas.openxmlformats.org/spreadsheetml/2006/main">
  <authors>
    <author>Admin</author>
  </authors>
  <commentList>
    <comment ref="L6" authorId="0">
      <text>
        <r>
          <rPr>
            <b/>
            <sz val="8"/>
            <color indexed="81"/>
            <rFont val="Tahoma"/>
            <charset val="1"/>
          </rPr>
          <t>Меняем дату только здесь.</t>
        </r>
      </text>
    </comment>
    <comment ref="J10" authorId="0">
      <text>
        <r>
          <rPr>
            <b/>
            <sz val="8"/>
            <color indexed="81"/>
            <rFont val="Tahoma"/>
            <family val="2"/>
            <charset val="204"/>
          </rPr>
          <t>Здесь и далее - введено в норму Постановление Правительства РФ от 22.06.2006 N 390 (ред. от 16.12.2010 N 1033), при не выдаче ставлю в формулах обеих ячеек справа +1</t>
        </r>
        <r>
          <rPr>
            <sz val="8"/>
            <color indexed="81"/>
            <rFont val="Tahoma"/>
            <family val="2"/>
            <charset val="204"/>
          </rPr>
          <t xml:space="preserve">
</t>
        </r>
      </text>
    </comment>
    <comment ref="A17" authorId="0">
      <text>
        <r>
          <rPr>
            <b/>
            <sz val="8"/>
            <color indexed="81"/>
            <rFont val="Tahoma"/>
            <charset val="1"/>
          </rPr>
          <t>В ВС РФ не положено</t>
        </r>
      </text>
    </comment>
    <comment ref="A18" authorId="0">
      <text>
        <r>
          <rPr>
            <b/>
            <sz val="8"/>
            <color indexed="81"/>
            <rFont val="Tahoma"/>
            <charset val="1"/>
          </rPr>
          <t>Шинель повседневная</t>
        </r>
        <r>
          <rPr>
            <sz val="8"/>
            <color indexed="81"/>
            <rFont val="Tahoma"/>
            <charset val="1"/>
          </rPr>
          <t xml:space="preserve">
</t>
        </r>
      </text>
    </comment>
    <comment ref="A27" authorId="0">
      <text>
        <r>
          <rPr>
            <b/>
            <sz val="8"/>
            <color indexed="81"/>
            <rFont val="Tahoma"/>
            <charset val="1"/>
          </rPr>
          <t>По норме куртки п/ш</t>
        </r>
      </text>
    </comment>
    <comment ref="J34" authorId="0">
      <text>
        <r>
          <rPr>
            <b/>
            <sz val="8"/>
            <color indexed="81"/>
            <rFont val="Tahoma"/>
            <charset val="1"/>
          </rPr>
          <t xml:space="preserve">положен с 06.2006 </t>
        </r>
      </text>
    </comment>
    <comment ref="J49" authorId="0">
      <text>
        <r>
          <rPr>
            <b/>
            <sz val="8"/>
            <color indexed="81"/>
            <rFont val="Tahoma"/>
            <family val="2"/>
            <charset val="204"/>
          </rPr>
          <t>Здесь и далее - введено в норму Постановление Правительства РФ от 22.06.2006 N 390 (ред. от 10.03.2009), при не выдаче ставлю в формулах обеих ячеек справа +1</t>
        </r>
        <r>
          <rPr>
            <sz val="8"/>
            <color indexed="81"/>
            <rFont val="Tahoma"/>
            <family val="2"/>
            <charset val="204"/>
          </rPr>
          <t xml:space="preserve">
</t>
        </r>
      </text>
    </comment>
    <comment ref="A52" authorId="0">
      <text>
        <r>
          <rPr>
            <b/>
            <sz val="8"/>
            <color indexed="81"/>
            <rFont val="Tahoma"/>
            <family val="2"/>
            <charset val="204"/>
          </rPr>
          <t>Снаряжение офицерское?</t>
        </r>
      </text>
    </comment>
    <comment ref="A55" authorId="0">
      <text>
        <r>
          <rPr>
            <b/>
            <sz val="8"/>
            <color indexed="81"/>
            <rFont val="Tahoma"/>
            <charset val="1"/>
          </rPr>
          <t>До 11.2009 не положены по прим. 13</t>
        </r>
        <r>
          <rPr>
            <sz val="8"/>
            <color indexed="81"/>
            <rFont val="Tahoma"/>
            <charset val="1"/>
          </rPr>
          <t xml:space="preserve">
</t>
        </r>
      </text>
    </comment>
    <comment ref="A57" authorId="0">
      <text>
        <r>
          <rPr>
            <b/>
            <sz val="8"/>
            <color indexed="81"/>
            <rFont val="Tahoma"/>
            <family val="2"/>
            <charset val="204"/>
          </rPr>
          <t>Полусапоги утепленные?</t>
        </r>
        <r>
          <rPr>
            <sz val="8"/>
            <color indexed="81"/>
            <rFont val="Tahoma"/>
            <family val="2"/>
            <charset val="204"/>
          </rPr>
          <t xml:space="preserve">
</t>
        </r>
      </text>
    </comment>
  </commentList>
</comments>
</file>

<file path=xl/sharedStrings.xml><?xml version="1.0" encoding="utf-8"?>
<sst xmlns="http://schemas.openxmlformats.org/spreadsheetml/2006/main" count="558" uniqueCount="176">
  <si>
    <t>Шапка-ушанка меховая</t>
  </si>
  <si>
    <t>Папаха из каракуля</t>
  </si>
  <si>
    <t>Шапка-ушанка из каракуля</t>
  </si>
  <si>
    <t>Фуражка шерстяная парадная</t>
  </si>
  <si>
    <t>Фуражка шерстяная</t>
  </si>
  <si>
    <t>Пилотка шерстяная</t>
  </si>
  <si>
    <t>Берет шерстяной</t>
  </si>
  <si>
    <t>Фуражка зимняя полевая</t>
  </si>
  <si>
    <t>Фуражка летняя полевая</t>
  </si>
  <si>
    <t>Воротник съемный из каракуля</t>
  </si>
  <si>
    <t>Воротник съемный меховой</t>
  </si>
  <si>
    <t>Пальто шерстяное</t>
  </si>
  <si>
    <t>Куртка демисезонная кожаная</t>
  </si>
  <si>
    <t>Куртка демисезонная</t>
  </si>
  <si>
    <t>Плащ демисезонный кожаный</t>
  </si>
  <si>
    <t>Плащ демисезонный</t>
  </si>
  <si>
    <t>Китель шерстяной парадный</t>
  </si>
  <si>
    <t>Китель шерстяной</t>
  </si>
  <si>
    <t>Китель шерстяной парадно-выходной</t>
  </si>
  <si>
    <t>Куртка шерстяная</t>
  </si>
  <si>
    <t>Свитер шерстяной</t>
  </si>
  <si>
    <t>Брюки шерстяные парадные</t>
  </si>
  <si>
    <t>Брюки шерстяные</t>
  </si>
  <si>
    <t>Рубашка белого цвета</t>
  </si>
  <si>
    <t>Рубашка установленного цвета</t>
  </si>
  <si>
    <t>Галстук</t>
  </si>
  <si>
    <t>Закрепка к галстуку</t>
  </si>
  <si>
    <t>Костюм зимний полевой</t>
  </si>
  <si>
    <t>Костюм летний полевой</t>
  </si>
  <si>
    <t>Белье теплое</t>
  </si>
  <si>
    <t>Фуфайка теплая</t>
  </si>
  <si>
    <t>Тельняшка теплая</t>
  </si>
  <si>
    <t>Кальсоны теплые</t>
  </si>
  <si>
    <t>Белье нательное</t>
  </si>
  <si>
    <t>800</t>
  </si>
  <si>
    <t>5698</t>
  </si>
  <si>
    <t>-</t>
  </si>
  <si>
    <t>16331</t>
  </si>
  <si>
    <t>15329</t>
  </si>
  <si>
    <t>174</t>
  </si>
  <si>
    <t>150</t>
  </si>
  <si>
    <t>306</t>
  </si>
  <si>
    <t>159</t>
  </si>
  <si>
    <t>5329</t>
  </si>
  <si>
    <t>16578</t>
  </si>
  <si>
    <t>23100</t>
  </si>
  <si>
    <t>25500</t>
  </si>
  <si>
    <t>37589</t>
  </si>
  <si>
    <t>25305</t>
  </si>
  <si>
    <t>37109</t>
  </si>
  <si>
    <t>998</t>
  </si>
  <si>
    <t>766</t>
  </si>
  <si>
    <t>3856</t>
  </si>
  <si>
    <t>449</t>
  </si>
  <si>
    <t>413</t>
  </si>
  <si>
    <t>56</t>
  </si>
  <si>
    <t>27</t>
  </si>
  <si>
    <t>3400</t>
  </si>
  <si>
    <t>1006</t>
  </si>
  <si>
    <t>290</t>
  </si>
  <si>
    <t>3718</t>
  </si>
  <si>
    <t>592</t>
  </si>
  <si>
    <t>451</t>
  </si>
  <si>
    <t>6600</t>
  </si>
  <si>
    <t>3900</t>
  </si>
  <si>
    <t>5200</t>
  </si>
  <si>
    <t>3020</t>
  </si>
  <si>
    <t>798</t>
  </si>
  <si>
    <t>1280</t>
  </si>
  <si>
    <t>2442</t>
  </si>
  <si>
    <t>995</t>
  </si>
  <si>
    <t>343</t>
  </si>
  <si>
    <t>537</t>
  </si>
  <si>
    <t>3800</t>
  </si>
  <si>
    <t>2391</t>
  </si>
  <si>
    <t>1009</t>
  </si>
  <si>
    <t>151</t>
  </si>
  <si>
    <t>179</t>
  </si>
  <si>
    <t>154</t>
  </si>
  <si>
    <t>Фуфайка нательная</t>
  </si>
  <si>
    <t>Тельняшка</t>
  </si>
  <si>
    <t>Кальсоны нательные</t>
  </si>
  <si>
    <t>Майка</t>
  </si>
  <si>
    <t>Тельняшка без рукавов</t>
  </si>
  <si>
    <t>Трусы</t>
  </si>
  <si>
    <t>Полотенце вафельное банное</t>
  </si>
  <si>
    <t>Полотенце махровое</t>
  </si>
  <si>
    <t>Кашне белого цвета</t>
  </si>
  <si>
    <t>Кашне установленного цвета</t>
  </si>
  <si>
    <t>Пояс парадный</t>
  </si>
  <si>
    <t>Ремень поясной</t>
  </si>
  <si>
    <t>Ремень брючный</t>
  </si>
  <si>
    <t>Ботинки или полуботинки</t>
  </si>
  <si>
    <t>Ботинки с высокими берцами или сапоги</t>
  </si>
  <si>
    <t>Ботинки с высокими берцами зимние</t>
  </si>
  <si>
    <t>Полусапоги зимние на меху или полусапоги демисезонные</t>
  </si>
  <si>
    <t>Носки хлопчатобумажные</t>
  </si>
  <si>
    <t>Носки зимние или портянки зимние</t>
  </si>
  <si>
    <t>Носки летние или портянки летние</t>
  </si>
  <si>
    <t>Тапочки казарменные</t>
  </si>
  <si>
    <t>Перчатки из натуральной кожи черного цвета</t>
  </si>
  <si>
    <t>Перчатки шерстяные черного цвета</t>
  </si>
  <si>
    <t>Перчатки из натуральной кожи белого цвета</t>
  </si>
  <si>
    <t>Перчатки белого цвета трикотажные</t>
  </si>
  <si>
    <t>Перчатки зимние</t>
  </si>
  <si>
    <t>Платок носовой</t>
  </si>
  <si>
    <t>Подворотничок</t>
  </si>
  <si>
    <t>Плащ-накидка</t>
  </si>
  <si>
    <t>Сумка полевая</t>
  </si>
  <si>
    <t>147</t>
  </si>
  <si>
    <t>177</t>
  </si>
  <si>
    <t>93</t>
  </si>
  <si>
    <t>64</t>
  </si>
  <si>
    <t>17000</t>
  </si>
  <si>
    <t>509</t>
  </si>
  <si>
    <t>1800</t>
  </si>
  <si>
    <t>2027</t>
  </si>
  <si>
    <t>5950</t>
  </si>
  <si>
    <t>2100</t>
  </si>
  <si>
    <t>25</t>
  </si>
  <si>
    <t>593</t>
  </si>
  <si>
    <t>774</t>
  </si>
  <si>
    <t>1140</t>
  </si>
  <si>
    <t>1090</t>
  </si>
  <si>
    <t>1700</t>
  </si>
  <si>
    <t>1238</t>
  </si>
  <si>
    <t>1200</t>
  </si>
  <si>
    <t>116</t>
  </si>
  <si>
    <t>119</t>
  </si>
  <si>
    <t>23</t>
  </si>
  <si>
    <t>188</t>
  </si>
  <si>
    <t>368</t>
  </si>
  <si>
    <t>109</t>
  </si>
  <si>
    <t>1442</t>
  </si>
  <si>
    <t>118</t>
  </si>
  <si>
    <t>77</t>
  </si>
  <si>
    <t>58</t>
  </si>
  <si>
    <t>84</t>
  </si>
  <si>
    <t>6</t>
  </si>
  <si>
    <t>2</t>
  </si>
  <si>
    <t>Сумка для личных вещей</t>
  </si>
  <si>
    <t>1077</t>
  </si>
  <si>
    <t>Наименование предмета</t>
  </si>
  <si>
    <t>Размер денежной компенсации, выплачиваемой</t>
  </si>
  <si>
    <t>высшим
офицерам</t>
  </si>
  <si>
    <t>офицерам и
прапорщикам</t>
  </si>
  <si>
    <t>курсантам</t>
  </si>
  <si>
    <t xml:space="preserve">старшинам,
сержантам,
и солдатам </t>
  </si>
  <si>
    <t>Примечание</t>
  </si>
  <si>
    <t>1, 2, 11</t>
  </si>
  <si>
    <t>1, 9</t>
  </si>
  <si>
    <t>6, 9, 11</t>
  </si>
  <si>
    <t>3, 5</t>
  </si>
  <si>
    <t>3, 7</t>
  </si>
  <si>
    <t>2, 9 - 11</t>
  </si>
  <si>
    <t>2, 9, 11</t>
  </si>
  <si>
    <t>4, 11</t>
  </si>
  <si>
    <t>6, 9 - 11, 13</t>
  </si>
  <si>
    <t>9, 13</t>
  </si>
  <si>
    <t>3, 8</t>
  </si>
  <si>
    <t>Срок носки</t>
  </si>
  <si>
    <t>Срок носки
(ОХР)</t>
  </si>
  <si>
    <t>ИТОГО</t>
  </si>
  <si>
    <t>Количество к выдаче на</t>
  </si>
  <si>
    <t>Дата крайней выдачи</t>
  </si>
  <si>
    <t>руб</t>
  </si>
  <si>
    <t>Стоимость на</t>
  </si>
  <si>
    <t>Компенсация при увольнении</t>
  </si>
  <si>
    <r>
      <t xml:space="preserve"> - введено в норму Постановление Правительства РФ от 22.06.2006 N 390 </t>
    </r>
    <r>
      <rPr>
        <b/>
        <sz val="11"/>
        <rFont val="Times New Roman"/>
        <family val="1"/>
        <charset val="204"/>
      </rPr>
      <t>(ред. от 16.12.2010 N 1033)</t>
    </r>
  </si>
  <si>
    <r>
      <t xml:space="preserve"> - введено в норму Постановление Правительства РФ от 22.06.2006 N 390 </t>
    </r>
    <r>
      <rPr>
        <b/>
        <sz val="11"/>
        <rFont val="Times New Roman"/>
        <family val="1"/>
        <charset val="204"/>
      </rPr>
      <t xml:space="preserve">(ред. от 10.03.2009) </t>
    </r>
  </si>
  <si>
    <r>
      <t xml:space="preserve"> - Дата наступления права получения не известна. В расчете взята дата выхода  Постановления Правительства РФ от </t>
    </r>
    <r>
      <rPr>
        <b/>
        <sz val="11"/>
        <rFont val="Times New Roman"/>
        <family val="1"/>
        <charset val="204"/>
      </rPr>
      <t>22.06.2006 N 390</t>
    </r>
  </si>
  <si>
    <t xml:space="preserve">Количество предметов </t>
  </si>
  <si>
    <t>Приложение N 1 к распоряжению Правительства Российской Федерацииот 30 декабря 2011 г. N 2431-р,
Нормы снабжения вещевым имуществом военнослужащих в мирное время (в ред. ПП РФ от 16.12.2010 N 1033, от 23.12.2011 N 1113)
Норма № 2</t>
  </si>
  <si>
    <r>
      <rPr>
        <b/>
        <sz val="11"/>
        <rFont val="Times New Roman"/>
        <family val="1"/>
        <charset val="204"/>
      </rPr>
      <t>Примечания:</t>
    </r>
    <r>
      <rPr>
        <sz val="11"/>
        <rFont val="Times New Roman"/>
        <family val="1"/>
        <charset val="204"/>
      </rPr>
      <t xml:space="preserve">
1. Папаха из каракуля выдается только полковникам.
Шапка-ушанка из каракуля выдается только офицерам и прапорщикам, выполняющим задачи по охране объектов центрального аппарата Минобороны России и проходящим военную службу в военной комендатуре г. Москвы, а также офицерам Президентского полка Службы коменданта Московского Кремля ФСО России, кроме полковников.
Шапка-ушанка меховая и фуражка зимняя полевая выдается полковникам - 1 штука на 5 лет.
2. В местности с особо холодным климатом шапка-ушанка меховая и костюм зимний полевой выдаются на 2 года, белье теплое - на 1 год.
Военнослужащим в местности с особо холодным климатом вместо костюма зимнего полевого разрешается выдавать костюм зимний полевой, предназначенный для ношения в местности с особо холодным климатом (куртка, жилет и брюки).
3. Офицерам, призванным на военную службу в соответствии с указом Президента Российской Федерации, фуражка шерстяная парадная, пилотка шерстяная, китель шерстяной парадный, воротник съемный меховой, брюки шерстяные парадные, пояс парадный, плащ демисезонный, куртка демисезонная, рубашка белого цвета, кашне белого цвета и перчатки белого цвета не выдаются.
4. Берет шерстяной и тельняшки (летняя и (или) без рукавов) выдаются только офицерам и прапорщикам, проходящим военную службу в Воздушно-десантных войсках, в воинских частях специального назначения военной разведки Вооруженных Сил Российской Федерации, в Президентском полку Службы коменданта Московского Кремля ФСО России, в подразделениях специального назначения органов федеральной службы безопасности и внутренних войск МВД России, в спасательных воинских формированиях Министерства Российской Федерации по делам гражданской обороны, чрезвычайным ситуациям и ликвидации последствий стихийных бедствий. Этим военнослужащим майки или футболки не выдаются, а белье нательное выдается 1 комплект на 1 год.
(в ред. Постановления Правительства РФ от 23.12.2011 N 1113)
Офицерам и прапорщикам, получающим майки (футболки) и трусы - по 2 штуки, выдается белье нательное - 1 комплект на 1 год.
5. Воротник съемный меховой выдается только офицерам (кроме офицеров Вооруженных Сил Российской Федерации), а также прапорщикам Президентского полка Службы коменданта Московского Кремля ФСО России.
Воротник съемный из каракуля выдается только полковникам (кроме полковников Вооруженных Сил Российской Федерации), офицерам Президентского полка Службы коменданта Московского Кремля ФСО России.
Военнослужащим, получающим воротник съемный из каракуля, воротник съемный меховой не выдается.
6. Панама (или берет, или фуражка летняя полевая облегченная), костюм летний полевой облегченный и ботинки с высокими берцами облегченные выдаются офицерам и прапорщикам в районах с жарким климатом или в соответствии с решением Минобороны России и федеральных органов исполнительной власти, в которых федеральным законом предусмотрена военная служба.
Вместо фуражки летней полевой разрешается выдавать фуражку полевую облегченную, вместо костюма летнего полевого - костюм летний полевой облегченный, вместо ботинок с высокими берцами - ботинки с высокими берцами облегченные.
7. Офицерам и прапорщикам Вооруженных Сил Российской Федерации куртка шерстяная не выдается.
Прапорщикам, кроме прапорщиков Президентского полка Службы коменданта Московского Кремля ФСО России, куртка демисезонная не выдается.
8. Офицерам выдаются перчатки из натуральной кожи, прапорщикам - шерстяные. При этом офицерам и прапорщикам выдаются перчатки белого цвета трикотажные.
9. Офицерам и прапорщикам Вооруженных Сил Российской Федерации, проходящим военную службу в органах военного управления (начиная от объединения и выше), в военно-медицинских частях и учреждениях (кроме организационно входящих в состав соединений), в научно-исследовательских, опытно-конструкторских и испытательных учреждениях (кроме организационно входящих в состав объединений и соединений), в военных комиссариатах, военных прокуратурах и военных судах округов (флотов), флотилий, гарнизонов, на военных предприятиях, на военных кафедрах и факультетах при государственных образовательных учреждениях высшего профессионального образования, а также направленным не на воинские должности без приостановления им военной службы, фуражка летняя полевая (панама или берет) и костюм летний полевой выдаются на 2 года, костюм зимний полевой и ботинки с высокими берцами - на 4 года, фуражка зимняя полевая и ботинки с высокими берцами зимние - на 5 лет, белье теплое не выдается.
Военнослужащим подразделений охраны СВР России ботинки с высокими берцами выдаются на 2 года.
10. Офицерам и прапорщикам, проходящим военную службу в воинских частях Воздушно-десантных войск, в Президентском полку Службы коменданта Московского Кремля ФСО России, в подразделениях специального назначения военной разведки Вооруженных Сил Российской Федерации и внутренних войск МВД России, на пограничных заставах и постах, в пограничных комендатурах, межрайонных отделах, районных отделах, линейных отделах, десантно-штурмовых и мотоманевренных группах, отделах (отделениях, группах) мобильных действий пограничных органов ФСБ России, в спасательных центрах МЧС России, костюм зимний полевой и ботинки с высокими берцами выдаются на 2 года.
11. Офицерам и прапорщикам, получающим по нормам снабжения специальной одеждой костюм технический, костюм технический утепленный, или куртку меховую и брюки теплые, или костюм меховой, срок носки костюмов летнего и зимнего полевых, выдаваемых по настоящей норме, увеличивается на 1 год.
Офицерам и прапорщикам, проходящим военную службу в войсковой части 3273 внутренних войск МВД России, дополнительно к настоящей норме выдаются:
шапка-ушанка меховая (из овчины) - 1 штука на 4 года;
фуражка летняя полевая (панама или берет), костюм летний и зимний полевые, белье теплое, белье нательное, ботинки с высокими берцами - соответственно по 1 штуке, комплекту, паре на 3 года;
ремень поясной - 1 штука на 5 лет.
12. Полусапоги зимние на меху выдаются:
на натуральном меху - офицерам и прапорщикам, проходящим военную службу в местности с особо холодным и холодным климатом;
на искусственном меху - офицерам и прапорщикам, проходящим военную службу в местности с умеренным климатом.
13. Офицерам и прапорщикам летного состава авиации ботинки с высокими берцами и ботинки с высокими берцами зимние не выдаются.</t>
    </r>
  </si>
  <si>
    <t>Расчет вещегого обеспечения майора ХХХХХХХХХХХХ</t>
  </si>
  <si>
    <t>Расчет вещегого обеспечения ст. прапорщика ХХХХХХХХХХХХ</t>
  </si>
</sst>
</file>

<file path=xl/styles.xml><?xml version="1.0" encoding="utf-8"?>
<styleSheet xmlns="http://schemas.openxmlformats.org/spreadsheetml/2006/main">
  <numFmts count="2">
    <numFmt numFmtId="164" formatCode="[$-419]mmmm\ yyyy;@"/>
    <numFmt numFmtId="165" formatCode="#,##0.00&quot;р.&quot;"/>
  </numFmts>
  <fonts count="12">
    <font>
      <sz val="10"/>
      <name val="Arial"/>
    </font>
    <font>
      <b/>
      <sz val="8"/>
      <color indexed="81"/>
      <name val="Tahoma"/>
      <family val="2"/>
      <charset val="204"/>
    </font>
    <font>
      <sz val="11"/>
      <name val="Times New Roman"/>
      <family val="1"/>
      <charset val="204"/>
    </font>
    <font>
      <sz val="11"/>
      <color rgb="FF000000"/>
      <name val="Times New Roman"/>
      <family val="1"/>
      <charset val="204"/>
    </font>
    <font>
      <b/>
      <sz val="11"/>
      <color rgb="FFFF0000"/>
      <name val="Times New Roman"/>
      <family val="1"/>
      <charset val="204"/>
    </font>
    <font>
      <sz val="11"/>
      <color rgb="FFC00000"/>
      <name val="Times New Roman"/>
      <family val="1"/>
      <charset val="204"/>
    </font>
    <font>
      <b/>
      <sz val="11"/>
      <color rgb="FFC00000"/>
      <name val="Times New Roman"/>
      <family val="1"/>
      <charset val="204"/>
    </font>
    <font>
      <b/>
      <sz val="11"/>
      <name val="Times New Roman"/>
      <family val="1"/>
      <charset val="204"/>
    </font>
    <font>
      <sz val="8"/>
      <color indexed="81"/>
      <name val="Tahoma"/>
      <family val="2"/>
      <charset val="204"/>
    </font>
    <font>
      <b/>
      <sz val="8"/>
      <color indexed="81"/>
      <name val="Tahoma"/>
      <charset val="1"/>
    </font>
    <font>
      <b/>
      <sz val="14"/>
      <name val="Times New Roman"/>
      <family val="1"/>
      <charset val="204"/>
    </font>
    <font>
      <sz val="8"/>
      <color indexed="81"/>
      <name val="Tahoma"/>
      <charset val="1"/>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FF99"/>
        <bgColor indexed="64"/>
      </patternFill>
    </fill>
    <fill>
      <patternFill patternType="solid">
        <fgColor rgb="FF66CCFF"/>
        <bgColor indexed="64"/>
      </patternFill>
    </fill>
    <fill>
      <patternFill patternType="solid">
        <fgColor rgb="FFFF99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pplyNumberFormat="0" applyFont="0" applyFill="0" applyBorder="0" applyAlignment="0" applyProtection="0">
      <alignment vertical="top"/>
    </xf>
  </cellStyleXfs>
  <cellXfs count="101">
    <xf numFmtId="0" fontId="0" fillId="0" borderId="0" xfId="0" applyNumberFormat="1" applyFont="1" applyFill="1" applyBorder="1" applyAlignment="1" applyProtection="1">
      <alignment vertical="top"/>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right" vertical="center" wrapText="1"/>
    </xf>
    <xf numFmtId="164" fontId="4" fillId="0" borderId="4"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wrapText="1"/>
    </xf>
    <xf numFmtId="164" fontId="4" fillId="0" borderId="2"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2" fillId="2" borderId="1" xfId="0" applyNumberFormat="1" applyFont="1" applyFill="1" applyBorder="1" applyAlignment="1" applyProtection="1">
      <alignment horizontal="left" vertical="center" wrapText="1"/>
    </xf>
    <xf numFmtId="164" fontId="3" fillId="2" borderId="1"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right" vertical="center" wrapText="1"/>
    </xf>
    <xf numFmtId="165" fontId="3" fillId="2" borderId="1" xfId="0" applyNumberFormat="1" applyFont="1" applyFill="1" applyBorder="1" applyAlignment="1" applyProtection="1">
      <alignment horizontal="right" vertical="center" wrapText="1"/>
    </xf>
    <xf numFmtId="165" fontId="2" fillId="2" borderId="1"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right" vertical="center" wrapText="1"/>
    </xf>
    <xf numFmtId="0" fontId="2" fillId="0" borderId="1" xfId="0" applyNumberFormat="1" applyFont="1" applyFill="1" applyBorder="1" applyAlignment="1" applyProtection="1">
      <alignment horizontal="left" vertical="center" wrapText="1"/>
    </xf>
    <xf numFmtId="164" fontId="3"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right" vertical="center" wrapText="1"/>
    </xf>
    <xf numFmtId="165" fontId="2" fillId="0" borderId="1" xfId="0" applyNumberFormat="1" applyFont="1" applyFill="1" applyBorder="1" applyAlignment="1" applyProtection="1">
      <alignment horizontal="right" vertical="center" wrapText="1"/>
    </xf>
    <xf numFmtId="0" fontId="7" fillId="0" borderId="0" xfId="0" applyNumberFormat="1" applyFont="1" applyFill="1" applyBorder="1" applyAlignment="1" applyProtection="1">
      <alignment horizontal="right" vertical="center" wrapText="1"/>
    </xf>
    <xf numFmtId="165" fontId="3" fillId="0" borderId="1" xfId="0" applyNumberFormat="1" applyFont="1" applyFill="1" applyBorder="1" applyAlignment="1" applyProtection="1">
      <alignment horizontal="right" vertical="center" wrapText="1"/>
    </xf>
    <xf numFmtId="0" fontId="3"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left" vertical="center" wrapText="1"/>
    </xf>
    <xf numFmtId="0" fontId="3" fillId="0" borderId="1" xfId="0" applyNumberFormat="1" applyFont="1" applyFill="1" applyBorder="1" applyAlignment="1" applyProtection="1">
      <alignment horizontal="center" vertical="center" wrapText="1"/>
    </xf>
    <xf numFmtId="0" fontId="2" fillId="3" borderId="1" xfId="0" applyNumberFormat="1" applyFont="1" applyFill="1" applyBorder="1" applyAlignment="1" applyProtection="1">
      <alignment horizontal="left" vertical="center" wrapText="1"/>
    </xf>
    <xf numFmtId="164" fontId="3" fillId="3" borderId="1"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right" vertical="center" wrapText="1"/>
    </xf>
    <xf numFmtId="165" fontId="3" fillId="3" borderId="1" xfId="0" applyNumberFormat="1" applyFont="1" applyFill="1" applyBorder="1" applyAlignment="1" applyProtection="1">
      <alignment horizontal="right" vertical="center" wrapText="1"/>
    </xf>
    <xf numFmtId="165" fontId="2" fillId="3" borderId="1" xfId="0" applyNumberFormat="1" applyFont="1" applyFill="1" applyBorder="1" applyAlignment="1" applyProtection="1">
      <alignment horizontal="right" vertical="center" wrapText="1"/>
    </xf>
    <xf numFmtId="0" fontId="2" fillId="3" borderId="0" xfId="0" applyNumberFormat="1" applyFont="1" applyFill="1" applyBorder="1" applyAlignment="1" applyProtection="1">
      <alignment horizontal="right" vertical="center" wrapText="1"/>
    </xf>
    <xf numFmtId="0" fontId="2" fillId="0" borderId="0" xfId="0" applyNumberFormat="1" applyFont="1" applyFill="1" applyBorder="1" applyAlignment="1" applyProtection="1">
      <alignment horizontal="right" vertical="center" wrapText="1"/>
    </xf>
    <xf numFmtId="0" fontId="3" fillId="2" borderId="1"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center" vertical="center" wrapText="1"/>
    </xf>
    <xf numFmtId="0" fontId="2" fillId="2" borderId="1" xfId="0" applyNumberFormat="1" applyFont="1" applyFill="1" applyBorder="1" applyAlignment="1" applyProtection="1">
      <alignment horizontal="right" vertical="center" wrapText="1" indent="2"/>
    </xf>
    <xf numFmtId="0" fontId="6" fillId="2" borderId="1" xfId="0" applyNumberFormat="1" applyFont="1" applyFill="1" applyBorder="1" applyAlignment="1" applyProtection="1">
      <alignment horizontal="right" vertical="center" wrapText="1" indent="2"/>
    </xf>
    <xf numFmtId="0" fontId="2" fillId="0" borderId="1" xfId="0" applyNumberFormat="1" applyFont="1" applyFill="1" applyBorder="1" applyAlignment="1" applyProtection="1">
      <alignment horizontal="right" vertical="center" wrapText="1" indent="2"/>
    </xf>
    <xf numFmtId="0" fontId="6" fillId="0" borderId="1" xfId="0" applyNumberFormat="1" applyFont="1" applyFill="1" applyBorder="1" applyAlignment="1" applyProtection="1">
      <alignment horizontal="right" vertical="center" wrapText="1" indent="2"/>
    </xf>
    <xf numFmtId="0" fontId="2" fillId="3" borderId="1" xfId="0" applyNumberFormat="1" applyFont="1" applyFill="1" applyBorder="1" applyAlignment="1" applyProtection="1">
      <alignment horizontal="right" vertical="center" wrapText="1" indent="2"/>
    </xf>
    <xf numFmtId="0" fontId="6" fillId="3" borderId="1" xfId="0" applyNumberFormat="1" applyFont="1" applyFill="1" applyBorder="1" applyAlignment="1" applyProtection="1">
      <alignment horizontal="right" vertical="center" wrapText="1" indent="2"/>
    </xf>
    <xf numFmtId="0" fontId="7" fillId="0" borderId="5" xfId="0" applyNumberFormat="1" applyFont="1" applyFill="1" applyBorder="1" applyAlignment="1" applyProtection="1">
      <alignment horizontal="right" vertical="center" wrapText="1"/>
    </xf>
    <xf numFmtId="0" fontId="7" fillId="0" borderId="6" xfId="0" applyNumberFormat="1" applyFont="1" applyFill="1" applyBorder="1" applyAlignment="1" applyProtection="1">
      <alignment horizontal="right" vertical="center" wrapText="1"/>
    </xf>
    <xf numFmtId="0" fontId="7" fillId="0" borderId="6" xfId="0" applyNumberFormat="1" applyFont="1" applyFill="1" applyBorder="1" applyAlignment="1" applyProtection="1">
      <alignment horizontal="center" vertical="center" wrapText="1"/>
    </xf>
    <xf numFmtId="165" fontId="7" fillId="0" borderId="6" xfId="0" applyNumberFormat="1" applyFont="1" applyFill="1" applyBorder="1" applyAlignment="1" applyProtection="1">
      <alignment horizontal="right" vertical="center" wrapText="1"/>
    </xf>
    <xf numFmtId="165" fontId="7" fillId="0" borderId="7" xfId="0" applyNumberFormat="1" applyFont="1" applyFill="1" applyBorder="1" applyAlignment="1" applyProtection="1">
      <alignment horizontal="right" vertical="center" wrapText="1"/>
    </xf>
    <xf numFmtId="0" fontId="2" fillId="4" borderId="1" xfId="0" applyNumberFormat="1" applyFont="1" applyFill="1" applyBorder="1" applyAlignment="1" applyProtection="1">
      <alignment horizontal="left" vertical="center" wrapText="1"/>
    </xf>
    <xf numFmtId="0" fontId="2" fillId="4" borderId="1" xfId="0" applyNumberFormat="1" applyFont="1" applyFill="1" applyBorder="1" applyAlignment="1" applyProtection="1">
      <alignment horizontal="right" vertical="center" wrapText="1" indent="2"/>
    </xf>
    <xf numFmtId="0" fontId="6" fillId="4" borderId="1" xfId="0" applyNumberFormat="1" applyFont="1" applyFill="1" applyBorder="1" applyAlignment="1" applyProtection="1">
      <alignment horizontal="right" vertical="center" wrapText="1" indent="2"/>
    </xf>
    <xf numFmtId="0" fontId="3" fillId="4" borderId="1" xfId="0" applyNumberFormat="1" applyFont="1" applyFill="1" applyBorder="1" applyAlignment="1" applyProtection="1">
      <alignment horizontal="center" vertical="center" wrapText="1"/>
    </xf>
    <xf numFmtId="0" fontId="3" fillId="4" borderId="1" xfId="0" applyNumberFormat="1" applyFont="1" applyFill="1" applyBorder="1" applyAlignment="1" applyProtection="1">
      <alignment horizontal="right" vertical="center" wrapText="1"/>
    </xf>
    <xf numFmtId="165" fontId="3" fillId="4" borderId="1" xfId="0" applyNumberFormat="1" applyFont="1" applyFill="1" applyBorder="1" applyAlignment="1" applyProtection="1">
      <alignment horizontal="right" vertical="center" wrapText="1"/>
    </xf>
    <xf numFmtId="165" fontId="2" fillId="4" borderId="1" xfId="0" applyNumberFormat="1" applyFont="1" applyFill="1" applyBorder="1" applyAlignment="1" applyProtection="1">
      <alignment horizontal="right" vertical="center" wrapText="1"/>
    </xf>
    <xf numFmtId="0" fontId="2" fillId="4" borderId="0" xfId="0" applyNumberFormat="1" applyFont="1" applyFill="1" applyBorder="1" applyAlignment="1" applyProtection="1">
      <alignment horizontal="right" vertical="center" wrapText="1"/>
    </xf>
    <xf numFmtId="0" fontId="2" fillId="5" borderId="1" xfId="0" applyNumberFormat="1" applyFont="1" applyFill="1" applyBorder="1" applyAlignment="1" applyProtection="1">
      <alignment horizontal="left" vertical="center" wrapText="1"/>
    </xf>
    <xf numFmtId="0" fontId="2" fillId="5" borderId="1" xfId="0" applyNumberFormat="1" applyFont="1" applyFill="1" applyBorder="1" applyAlignment="1" applyProtection="1">
      <alignment horizontal="right" vertical="center" wrapText="1" indent="2"/>
    </xf>
    <xf numFmtId="0" fontId="6" fillId="5" borderId="1" xfId="0" applyNumberFormat="1" applyFont="1" applyFill="1" applyBorder="1" applyAlignment="1" applyProtection="1">
      <alignment horizontal="right" vertical="center" wrapText="1" indent="2"/>
    </xf>
    <xf numFmtId="0" fontId="3" fillId="5" borderId="1" xfId="0" applyNumberFormat="1" applyFont="1" applyFill="1" applyBorder="1" applyAlignment="1" applyProtection="1">
      <alignment horizontal="center" vertical="center" wrapText="1"/>
    </xf>
    <xf numFmtId="0" fontId="3" fillId="5" borderId="1" xfId="0" applyNumberFormat="1" applyFont="1" applyFill="1" applyBorder="1" applyAlignment="1" applyProtection="1">
      <alignment horizontal="right" vertical="center" wrapText="1"/>
    </xf>
    <xf numFmtId="164" fontId="3" fillId="5" borderId="1" xfId="0" applyNumberFormat="1" applyFont="1" applyFill="1" applyBorder="1" applyAlignment="1" applyProtection="1">
      <alignment horizontal="center" vertical="center" wrapText="1"/>
    </xf>
    <xf numFmtId="165" fontId="3" fillId="5" borderId="1" xfId="0" applyNumberFormat="1" applyFont="1" applyFill="1" applyBorder="1" applyAlignment="1" applyProtection="1">
      <alignment horizontal="right" vertical="center" wrapText="1"/>
    </xf>
    <xf numFmtId="165" fontId="2" fillId="5" borderId="1" xfId="0" applyNumberFormat="1" applyFont="1" applyFill="1" applyBorder="1" applyAlignment="1" applyProtection="1">
      <alignment horizontal="right" vertical="center" wrapText="1"/>
    </xf>
    <xf numFmtId="0" fontId="2" fillId="5" borderId="0" xfId="0" applyNumberFormat="1" applyFont="1" applyFill="1" applyBorder="1" applyAlignment="1" applyProtection="1">
      <alignment horizontal="right" vertical="center" wrapText="1"/>
    </xf>
    <xf numFmtId="0" fontId="2" fillId="5" borderId="3" xfId="0" applyNumberFormat="1" applyFont="1" applyFill="1" applyBorder="1" applyAlignment="1" applyProtection="1">
      <alignment horizontal="left" vertical="center" wrapText="1"/>
    </xf>
    <xf numFmtId="0" fontId="2" fillId="5" borderId="3" xfId="0" applyNumberFormat="1" applyFont="1" applyFill="1" applyBorder="1" applyAlignment="1" applyProtection="1">
      <alignment horizontal="right" vertical="center" wrapText="1" indent="2"/>
    </xf>
    <xf numFmtId="0" fontId="6" fillId="5" borderId="3" xfId="0" applyNumberFormat="1" applyFont="1" applyFill="1" applyBorder="1" applyAlignment="1" applyProtection="1">
      <alignment horizontal="right" vertical="center" wrapText="1" indent="2"/>
    </xf>
    <xf numFmtId="0" fontId="3" fillId="5" borderId="3" xfId="0" applyNumberFormat="1" applyFont="1" applyFill="1" applyBorder="1" applyAlignment="1" applyProtection="1">
      <alignment horizontal="center" vertical="center" wrapText="1"/>
    </xf>
    <xf numFmtId="0" fontId="3" fillId="5" borderId="3" xfId="0" applyNumberFormat="1" applyFont="1" applyFill="1" applyBorder="1" applyAlignment="1" applyProtection="1">
      <alignment horizontal="right" vertical="center" wrapText="1"/>
    </xf>
    <xf numFmtId="164" fontId="3" fillId="5" borderId="3" xfId="0" applyNumberFormat="1" applyFont="1" applyFill="1" applyBorder="1" applyAlignment="1" applyProtection="1">
      <alignment horizontal="center" vertical="center" wrapText="1"/>
    </xf>
    <xf numFmtId="165" fontId="3" fillId="5" borderId="3" xfId="0" applyNumberFormat="1" applyFont="1" applyFill="1" applyBorder="1" applyAlignment="1" applyProtection="1">
      <alignment horizontal="right" vertical="center" wrapText="1"/>
    </xf>
    <xf numFmtId="165" fontId="2" fillId="5" borderId="3" xfId="0" applyNumberFormat="1" applyFont="1" applyFill="1" applyBorder="1" applyAlignment="1" applyProtection="1">
      <alignment horizontal="right" vertical="center" wrapText="1"/>
    </xf>
    <xf numFmtId="0" fontId="2" fillId="6" borderId="1" xfId="0" applyNumberFormat="1" applyFont="1" applyFill="1" applyBorder="1" applyAlignment="1" applyProtection="1">
      <alignment horizontal="left" vertical="center" wrapText="1"/>
    </xf>
    <xf numFmtId="0" fontId="2" fillId="6" borderId="1" xfId="0" applyNumberFormat="1" applyFont="1" applyFill="1" applyBorder="1" applyAlignment="1" applyProtection="1">
      <alignment horizontal="right" vertical="center" wrapText="1" indent="2"/>
    </xf>
    <xf numFmtId="0" fontId="6" fillId="6" borderId="1" xfId="0" applyNumberFormat="1" applyFont="1" applyFill="1" applyBorder="1" applyAlignment="1" applyProtection="1">
      <alignment horizontal="right" vertical="center" wrapText="1" indent="2"/>
    </xf>
    <xf numFmtId="0" fontId="3" fillId="6" borderId="1" xfId="0" applyNumberFormat="1" applyFont="1" applyFill="1" applyBorder="1" applyAlignment="1" applyProtection="1">
      <alignment horizontal="center" vertical="center" wrapText="1"/>
    </xf>
    <xf numFmtId="0" fontId="3" fillId="6" borderId="1" xfId="0" applyNumberFormat="1" applyFont="1" applyFill="1" applyBorder="1" applyAlignment="1" applyProtection="1">
      <alignment horizontal="right" vertical="center" wrapText="1"/>
    </xf>
    <xf numFmtId="164" fontId="3" fillId="6" borderId="1" xfId="0" applyNumberFormat="1" applyFont="1" applyFill="1" applyBorder="1" applyAlignment="1" applyProtection="1">
      <alignment horizontal="center" vertical="center" wrapText="1"/>
    </xf>
    <xf numFmtId="165" fontId="3" fillId="6" borderId="1" xfId="0" applyNumberFormat="1" applyFont="1" applyFill="1" applyBorder="1" applyAlignment="1" applyProtection="1">
      <alignment horizontal="right" vertical="center" wrapText="1"/>
    </xf>
    <xf numFmtId="165" fontId="2" fillId="6" borderId="1" xfId="0" applyNumberFormat="1" applyFont="1" applyFill="1" applyBorder="1" applyAlignment="1" applyProtection="1">
      <alignment horizontal="right" vertical="center" wrapText="1"/>
    </xf>
    <xf numFmtId="0" fontId="2" fillId="6" borderId="0" xfId="0" applyNumberFormat="1" applyFont="1" applyFill="1" applyBorder="1" applyAlignment="1" applyProtection="1">
      <alignment horizontal="right" vertical="center" wrapText="1"/>
    </xf>
    <xf numFmtId="164" fontId="3" fillId="4" borderId="1" xfId="0" applyNumberFormat="1" applyFont="1" applyFill="1" applyBorder="1" applyAlignment="1" applyProtection="1">
      <alignment horizontal="right" vertical="center" wrapText="1"/>
    </xf>
    <xf numFmtId="164" fontId="3" fillId="0" borderId="1" xfId="0" applyNumberFormat="1" applyFont="1" applyFill="1" applyBorder="1" applyAlignment="1" applyProtection="1">
      <alignment horizontal="right" vertical="center" wrapText="1"/>
    </xf>
    <xf numFmtId="164" fontId="3" fillId="5" borderId="1" xfId="0" applyNumberFormat="1" applyFont="1" applyFill="1" applyBorder="1" applyAlignment="1" applyProtection="1">
      <alignment horizontal="right" vertical="center" wrapText="1"/>
    </xf>
    <xf numFmtId="164" fontId="3" fillId="6" borderId="1" xfId="0" applyNumberFormat="1" applyFont="1" applyFill="1" applyBorder="1" applyAlignment="1" applyProtection="1">
      <alignment horizontal="right" vertical="center" wrapText="1"/>
    </xf>
    <xf numFmtId="164" fontId="3" fillId="3" borderId="1" xfId="0" applyNumberFormat="1" applyFont="1" applyFill="1" applyBorder="1" applyAlignment="1" applyProtection="1">
      <alignment horizontal="right" vertical="center" wrapText="1"/>
    </xf>
    <xf numFmtId="164" fontId="3" fillId="5" borderId="3" xfId="0" applyNumberFormat="1" applyFont="1" applyFill="1" applyBorder="1" applyAlignment="1" applyProtection="1">
      <alignment horizontal="right" vertical="center" wrapText="1"/>
    </xf>
    <xf numFmtId="0" fontId="6" fillId="4"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6" fillId="5" borderId="1" xfId="0" applyNumberFormat="1" applyFont="1" applyFill="1" applyBorder="1" applyAlignment="1" applyProtection="1">
      <alignment horizontal="center" vertical="center" wrapText="1"/>
    </xf>
    <xf numFmtId="0" fontId="6" fillId="6" borderId="1" xfId="0" applyNumberFormat="1" applyFont="1" applyFill="1" applyBorder="1" applyAlignment="1" applyProtection="1">
      <alignment horizontal="center" vertical="center" wrapText="1"/>
    </xf>
    <xf numFmtId="0" fontId="6" fillId="3" borderId="1" xfId="0" applyNumberFormat="1" applyFont="1" applyFill="1" applyBorder="1" applyAlignment="1" applyProtection="1">
      <alignment horizontal="center" vertical="center" wrapText="1"/>
    </xf>
    <xf numFmtId="0" fontId="6" fillId="5" borderId="3" xfId="0" applyNumberFormat="1" applyFont="1" applyFill="1" applyBorder="1" applyAlignment="1" applyProtection="1">
      <alignment horizontal="center" vertical="center" wrapText="1"/>
    </xf>
    <xf numFmtId="0" fontId="6" fillId="0" borderId="6"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right" vertical="center" wrapText="1"/>
    </xf>
    <xf numFmtId="0" fontId="10"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left" vertical="top" wrapText="1"/>
    </xf>
    <xf numFmtId="0" fontId="2"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cellXfs>
  <cellStyles count="1">
    <cellStyle name="Обычный" xfId="0" builtinId="0"/>
  </cellStyles>
  <dxfs count="0"/>
  <tableStyles count="0" defaultTableStyle="TableStyleMedium9" defaultPivotStyle="PivotStyleLight16"/>
  <colors>
    <mruColors>
      <color rgb="FFFF99FF"/>
      <color rgb="FF66CCFF"/>
      <color rgb="FFFFFF99"/>
      <color rgb="FFFF66FF"/>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theme="5" tint="0.39997558519241921"/>
    <pageSetUpPr fitToPage="1"/>
  </sheetPr>
  <dimension ref="A1:N82"/>
  <sheetViews>
    <sheetView showGridLines="0" tabSelected="1" view="pageBreakPreview" topLeftCell="A61" zoomScale="60" zoomScaleNormal="70" workbookViewId="0">
      <selection activeCell="D8" sqref="D8"/>
    </sheetView>
  </sheetViews>
  <sheetFormatPr defaultRowHeight="15"/>
  <cols>
    <col min="1" max="1" width="79.28515625" style="22" customWidth="1"/>
    <col min="2" max="5" width="15.42578125" style="3" customWidth="1"/>
    <col min="6" max="6" width="13.7109375" style="1" customWidth="1"/>
    <col min="7" max="7" width="7.85546875" style="1" customWidth="1"/>
    <col min="8" max="8" width="8.85546875" style="92" customWidth="1"/>
    <col min="9" max="9" width="14.85546875" style="3" customWidth="1"/>
    <col min="10" max="10" width="16" style="1" customWidth="1"/>
    <col min="11" max="12" width="14.28515625" style="1" customWidth="1"/>
    <col min="13" max="13" width="14.28515625" style="3" customWidth="1"/>
    <col min="14" max="14" width="15.85546875" style="3" customWidth="1"/>
    <col min="15" max="16384" width="9.140625" style="3"/>
  </cols>
  <sheetData>
    <row r="1" spans="1:14" ht="26.25" customHeight="1">
      <c r="A1" s="95" t="s">
        <v>175</v>
      </c>
      <c r="B1" s="95"/>
      <c r="C1" s="95"/>
      <c r="D1" s="95"/>
      <c r="E1" s="95"/>
      <c r="F1" s="95"/>
      <c r="G1" s="95"/>
      <c r="H1" s="95"/>
      <c r="I1" s="95"/>
      <c r="J1" s="95"/>
      <c r="K1" s="95"/>
      <c r="L1" s="95"/>
      <c r="M1" s="95"/>
      <c r="N1" s="95"/>
    </row>
    <row r="2" spans="1:14" ht="63.75" customHeight="1">
      <c r="A2" s="94" t="s">
        <v>172</v>
      </c>
      <c r="B2" s="94"/>
      <c r="C2" s="94"/>
      <c r="D2" s="94"/>
      <c r="E2" s="94"/>
      <c r="F2" s="94"/>
      <c r="G2" s="94"/>
      <c r="H2" s="94"/>
      <c r="I2" s="94"/>
      <c r="J2" s="94"/>
      <c r="K2" s="94"/>
      <c r="L2" s="94"/>
      <c r="M2" s="94"/>
      <c r="N2" s="94"/>
    </row>
    <row r="4" spans="1:14" ht="20.25" customHeight="1">
      <c r="A4" s="97" t="s">
        <v>142</v>
      </c>
      <c r="B4" s="97" t="s">
        <v>143</v>
      </c>
      <c r="C4" s="97"/>
      <c r="D4" s="97"/>
      <c r="E4" s="97"/>
      <c r="F4" s="98" t="s">
        <v>171</v>
      </c>
      <c r="G4" s="98" t="s">
        <v>160</v>
      </c>
      <c r="H4" s="99" t="s">
        <v>161</v>
      </c>
      <c r="I4" s="98" t="s">
        <v>148</v>
      </c>
      <c r="J4" s="98" t="s">
        <v>164</v>
      </c>
      <c r="K4" s="98" t="s">
        <v>163</v>
      </c>
      <c r="L4" s="98" t="s">
        <v>163</v>
      </c>
      <c r="M4" s="2" t="s">
        <v>166</v>
      </c>
      <c r="N4" s="97" t="s">
        <v>167</v>
      </c>
    </row>
    <row r="5" spans="1:14" ht="26.25" customHeight="1">
      <c r="A5" s="97"/>
      <c r="B5" s="97"/>
      <c r="C5" s="97"/>
      <c r="D5" s="97"/>
      <c r="E5" s="97"/>
      <c r="F5" s="98"/>
      <c r="G5" s="98"/>
      <c r="H5" s="99"/>
      <c r="I5" s="98"/>
      <c r="J5" s="98"/>
      <c r="K5" s="100"/>
      <c r="L5" s="100"/>
      <c r="M5" s="4">
        <f>L6</f>
        <v>41122</v>
      </c>
      <c r="N5" s="97"/>
    </row>
    <row r="6" spans="1:14" ht="44.25" customHeight="1">
      <c r="A6" s="97"/>
      <c r="B6" s="21" t="s">
        <v>144</v>
      </c>
      <c r="C6" s="5" t="s">
        <v>145</v>
      </c>
      <c r="D6" s="21" t="s">
        <v>146</v>
      </c>
      <c r="E6" s="21" t="s">
        <v>147</v>
      </c>
      <c r="F6" s="98"/>
      <c r="G6" s="98"/>
      <c r="H6" s="99"/>
      <c r="I6" s="98"/>
      <c r="J6" s="98"/>
      <c r="K6" s="6">
        <f>L6-365</f>
        <v>40757</v>
      </c>
      <c r="L6" s="6">
        <v>41122</v>
      </c>
      <c r="M6" s="7" t="s">
        <v>165</v>
      </c>
      <c r="N6" s="97"/>
    </row>
    <row r="7" spans="1:14" s="51" customFormat="1" ht="21.75" customHeight="1">
      <c r="A7" s="44" t="s">
        <v>0</v>
      </c>
      <c r="B7" s="45" t="s">
        <v>34</v>
      </c>
      <c r="C7" s="46" t="s">
        <v>34</v>
      </c>
      <c r="D7" s="45" t="s">
        <v>34</v>
      </c>
      <c r="E7" s="45" t="s">
        <v>34</v>
      </c>
      <c r="F7" s="47">
        <v>1</v>
      </c>
      <c r="G7" s="47">
        <v>4</v>
      </c>
      <c r="H7" s="84">
        <v>2</v>
      </c>
      <c r="I7" s="48" t="s">
        <v>149</v>
      </c>
      <c r="J7" s="78">
        <v>38292</v>
      </c>
      <c r="K7" s="47">
        <f>PRODUCT(F7,QUOTIENT(QUOTIENT(FLOOR($K$6-J7,366),366),H7))</f>
        <v>3</v>
      </c>
      <c r="L7" s="47">
        <f>PRODUCT(F7,QUOTIENT(QUOTIENT(FLOOR($L$6-J7,366),366),H7))</f>
        <v>3</v>
      </c>
      <c r="M7" s="49">
        <f>(L7*C7)-N7</f>
        <v>2400</v>
      </c>
      <c r="N7" s="50">
        <f>(L7-K7)*C7</f>
        <v>0</v>
      </c>
    </row>
    <row r="8" spans="1:14" ht="21.75" customHeight="1">
      <c r="A8" s="14" t="s">
        <v>1</v>
      </c>
      <c r="B8" s="35" t="s">
        <v>35</v>
      </c>
      <c r="C8" s="36" t="s">
        <v>35</v>
      </c>
      <c r="D8" s="35">
        <v>0</v>
      </c>
      <c r="E8" s="35">
        <v>0</v>
      </c>
      <c r="F8" s="20">
        <v>1</v>
      </c>
      <c r="G8" s="20">
        <v>5</v>
      </c>
      <c r="H8" s="85">
        <v>0</v>
      </c>
      <c r="I8" s="16">
        <v>1</v>
      </c>
      <c r="J8" s="79"/>
      <c r="K8" s="20"/>
      <c r="L8" s="20"/>
      <c r="M8" s="19"/>
      <c r="N8" s="17"/>
    </row>
    <row r="9" spans="1:14" ht="21.75" customHeight="1">
      <c r="A9" s="14" t="s">
        <v>2</v>
      </c>
      <c r="B9" s="35">
        <v>0</v>
      </c>
      <c r="C9" s="36" t="s">
        <v>60</v>
      </c>
      <c r="D9" s="35">
        <v>0</v>
      </c>
      <c r="E9" s="35">
        <v>0</v>
      </c>
      <c r="F9" s="20">
        <v>1</v>
      </c>
      <c r="G9" s="20">
        <v>5</v>
      </c>
      <c r="H9" s="85">
        <v>0</v>
      </c>
      <c r="I9" s="16">
        <v>1</v>
      </c>
      <c r="J9" s="79"/>
      <c r="K9" s="20"/>
      <c r="L9" s="20"/>
      <c r="M9" s="19"/>
      <c r="N9" s="17"/>
    </row>
    <row r="10" spans="1:14" s="60" customFormat="1" ht="21.75" customHeight="1">
      <c r="A10" s="52" t="s">
        <v>3</v>
      </c>
      <c r="B10" s="53" t="s">
        <v>37</v>
      </c>
      <c r="C10" s="54" t="s">
        <v>61</v>
      </c>
      <c r="D10" s="53">
        <v>0</v>
      </c>
      <c r="E10" s="53">
        <v>0</v>
      </c>
      <c r="F10" s="55">
        <v>1</v>
      </c>
      <c r="G10" s="55">
        <v>5</v>
      </c>
      <c r="H10" s="86">
        <v>5</v>
      </c>
      <c r="I10" s="56">
        <v>3</v>
      </c>
      <c r="J10" s="80">
        <v>40513</v>
      </c>
      <c r="K10" s="55">
        <f>PRODUCT(F10,QUOTIENT(QUOTIENT(FLOOR($K$6-J10,366),366),H10))+F10</f>
        <v>1</v>
      </c>
      <c r="L10" s="55">
        <f>PRODUCT(F10,QUOTIENT(QUOTIENT(FLOOR($L$6-J10,366),366),H10))+F10</f>
        <v>1</v>
      </c>
      <c r="M10" s="58">
        <f t="shared" ref="M10:M71" si="0">(L10*C10)-N10</f>
        <v>592</v>
      </c>
      <c r="N10" s="59">
        <f t="shared" ref="N10:N71" si="1">(L10-K10)*C10</f>
        <v>0</v>
      </c>
    </row>
    <row r="11" spans="1:14" s="51" customFormat="1" ht="21.75" customHeight="1">
      <c r="A11" s="44" t="s">
        <v>4</v>
      </c>
      <c r="B11" s="45" t="s">
        <v>38</v>
      </c>
      <c r="C11" s="46" t="s">
        <v>61</v>
      </c>
      <c r="D11" s="45" t="s">
        <v>72</v>
      </c>
      <c r="E11" s="45" t="s">
        <v>72</v>
      </c>
      <c r="F11" s="47">
        <v>1</v>
      </c>
      <c r="G11" s="47">
        <v>3</v>
      </c>
      <c r="H11" s="84">
        <v>3</v>
      </c>
      <c r="I11" s="48" t="s">
        <v>36</v>
      </c>
      <c r="J11" s="78">
        <v>38078</v>
      </c>
      <c r="K11" s="47">
        <f>PRODUCT(F11,QUOTIENT(QUOTIENT(FLOOR($K$6-J11,366),366),H11))</f>
        <v>2</v>
      </c>
      <c r="L11" s="47">
        <f>PRODUCT(F11,QUOTIENT(QUOTIENT(FLOOR($L$6-J11,366),366),H11))</f>
        <v>2</v>
      </c>
      <c r="M11" s="49">
        <f t="shared" si="0"/>
        <v>1184</v>
      </c>
      <c r="N11" s="50">
        <f t="shared" si="1"/>
        <v>0</v>
      </c>
    </row>
    <row r="12" spans="1:14" s="51" customFormat="1" ht="21.75" customHeight="1">
      <c r="A12" s="44" t="s">
        <v>5</v>
      </c>
      <c r="B12" s="45" t="s">
        <v>39</v>
      </c>
      <c r="C12" s="46" t="s">
        <v>39</v>
      </c>
      <c r="D12" s="45">
        <v>0</v>
      </c>
      <c r="E12" s="45">
        <v>0</v>
      </c>
      <c r="F12" s="47">
        <v>1</v>
      </c>
      <c r="G12" s="47">
        <v>3</v>
      </c>
      <c r="H12" s="84">
        <v>3</v>
      </c>
      <c r="I12" s="48">
        <v>3</v>
      </c>
      <c r="J12" s="78">
        <v>38139</v>
      </c>
      <c r="K12" s="47">
        <f>PRODUCT(F12,QUOTIENT(QUOTIENT(FLOOR($K$6-J12,366),366),H12))</f>
        <v>2</v>
      </c>
      <c r="L12" s="47">
        <f>PRODUCT(F12,QUOTIENT(QUOTIENT(FLOOR($L$6-J12,366),366),H12))</f>
        <v>2</v>
      </c>
      <c r="M12" s="49">
        <f t="shared" si="0"/>
        <v>348</v>
      </c>
      <c r="N12" s="50">
        <f t="shared" si="1"/>
        <v>0</v>
      </c>
    </row>
    <row r="13" spans="1:14" ht="21.75" customHeight="1">
      <c r="A13" s="14" t="s">
        <v>6</v>
      </c>
      <c r="B13" s="35" t="s">
        <v>40</v>
      </c>
      <c r="C13" s="36" t="s">
        <v>40</v>
      </c>
      <c r="D13" s="35" t="s">
        <v>40</v>
      </c>
      <c r="E13" s="35" t="s">
        <v>40</v>
      </c>
      <c r="F13" s="20">
        <v>1</v>
      </c>
      <c r="G13" s="20">
        <v>3</v>
      </c>
      <c r="H13" s="85">
        <v>0</v>
      </c>
      <c r="I13" s="16">
        <v>4</v>
      </c>
      <c r="J13" s="79"/>
      <c r="K13" s="20"/>
      <c r="L13" s="20"/>
      <c r="M13" s="19"/>
      <c r="N13" s="17"/>
    </row>
    <row r="14" spans="1:14" s="60" customFormat="1" ht="21.75" customHeight="1">
      <c r="A14" s="52" t="s">
        <v>7</v>
      </c>
      <c r="B14" s="53" t="s">
        <v>41</v>
      </c>
      <c r="C14" s="54" t="s">
        <v>41</v>
      </c>
      <c r="D14" s="53" t="s">
        <v>41</v>
      </c>
      <c r="E14" s="53" t="s">
        <v>41</v>
      </c>
      <c r="F14" s="55">
        <v>1</v>
      </c>
      <c r="G14" s="55">
        <v>4</v>
      </c>
      <c r="H14" s="86">
        <v>4</v>
      </c>
      <c r="I14" s="56" t="s">
        <v>150</v>
      </c>
      <c r="J14" s="80">
        <v>40513</v>
      </c>
      <c r="K14" s="55">
        <f>PRODUCT(F14,QUOTIENT(QUOTIENT(FLOOR($K$6-J14,366),366),H14))+F14</f>
        <v>1</v>
      </c>
      <c r="L14" s="55">
        <f>PRODUCT(F14,QUOTIENT(QUOTIENT(FLOOR($L$6-J14,366),366),H14))+F14</f>
        <v>1</v>
      </c>
      <c r="M14" s="58">
        <f t="shared" si="0"/>
        <v>306</v>
      </c>
      <c r="N14" s="59">
        <f t="shared" si="1"/>
        <v>0</v>
      </c>
    </row>
    <row r="15" spans="1:14" s="77" customFormat="1" ht="21.75" customHeight="1">
      <c r="A15" s="69" t="s">
        <v>8</v>
      </c>
      <c r="B15" s="70" t="s">
        <v>42</v>
      </c>
      <c r="C15" s="71" t="s">
        <v>42</v>
      </c>
      <c r="D15" s="70" t="s">
        <v>42</v>
      </c>
      <c r="E15" s="70" t="s">
        <v>42</v>
      </c>
      <c r="F15" s="72">
        <v>1</v>
      </c>
      <c r="G15" s="72">
        <v>1</v>
      </c>
      <c r="H15" s="87">
        <v>1</v>
      </c>
      <c r="I15" s="73" t="s">
        <v>151</v>
      </c>
      <c r="J15" s="81">
        <v>38869</v>
      </c>
      <c r="K15" s="72">
        <f>PRODUCT(F15,QUOTIENT(QUOTIENT(FLOOR($K$6-J15,366),366),H15))+F15</f>
        <v>6</v>
      </c>
      <c r="L15" s="72">
        <f>PRODUCT(F15,QUOTIENT(QUOTIENT(FLOOR($L$6-J15,366),366),H15))+F15</f>
        <v>7</v>
      </c>
      <c r="M15" s="75">
        <f t="shared" si="0"/>
        <v>954</v>
      </c>
      <c r="N15" s="76">
        <f t="shared" si="1"/>
        <v>159</v>
      </c>
    </row>
    <row r="16" spans="1:14" ht="21.75" customHeight="1">
      <c r="A16" s="14" t="s">
        <v>9</v>
      </c>
      <c r="B16" s="35" t="s">
        <v>43</v>
      </c>
      <c r="C16" s="36" t="s">
        <v>43</v>
      </c>
      <c r="D16" s="35">
        <v>0</v>
      </c>
      <c r="E16" s="35">
        <v>0</v>
      </c>
      <c r="F16" s="20">
        <v>1</v>
      </c>
      <c r="G16" s="20">
        <v>5</v>
      </c>
      <c r="H16" s="85">
        <v>0</v>
      </c>
      <c r="I16" s="16">
        <v>5</v>
      </c>
      <c r="J16" s="79"/>
      <c r="K16" s="20"/>
      <c r="L16" s="20"/>
      <c r="M16" s="19"/>
      <c r="N16" s="17"/>
    </row>
    <row r="17" spans="1:14" ht="21.75" customHeight="1">
      <c r="A17" s="14" t="s">
        <v>10</v>
      </c>
      <c r="B17" s="35">
        <v>0</v>
      </c>
      <c r="C17" s="36" t="s">
        <v>62</v>
      </c>
      <c r="D17" s="35">
        <v>0</v>
      </c>
      <c r="E17" s="35" t="s">
        <v>62</v>
      </c>
      <c r="F17" s="20">
        <v>1</v>
      </c>
      <c r="G17" s="20">
        <v>5</v>
      </c>
      <c r="H17" s="85">
        <v>0</v>
      </c>
      <c r="I17" s="16" t="s">
        <v>152</v>
      </c>
      <c r="J17" s="79"/>
      <c r="K17" s="20"/>
      <c r="L17" s="20"/>
      <c r="M17" s="19"/>
      <c r="N17" s="17"/>
    </row>
    <row r="18" spans="1:14" s="51" customFormat="1" ht="21.75" customHeight="1">
      <c r="A18" s="44" t="s">
        <v>11</v>
      </c>
      <c r="B18" s="45" t="s">
        <v>44</v>
      </c>
      <c r="C18" s="46" t="s">
        <v>63</v>
      </c>
      <c r="D18" s="45" t="s">
        <v>73</v>
      </c>
      <c r="E18" s="45" t="s">
        <v>73</v>
      </c>
      <c r="F18" s="47">
        <v>1</v>
      </c>
      <c r="G18" s="47">
        <v>5</v>
      </c>
      <c r="H18" s="84">
        <v>5</v>
      </c>
      <c r="I18" s="48" t="s">
        <v>36</v>
      </c>
      <c r="J18" s="78">
        <v>39295</v>
      </c>
      <c r="K18" s="47">
        <f>PRODUCT(F18,QUOTIENT(QUOTIENT(FLOOR($K$6-J18,366),366),H18))</f>
        <v>0</v>
      </c>
      <c r="L18" s="47">
        <f>PRODUCT(F18,QUOTIENT(QUOTIENT(FLOOR($L$6-J18,366),366),H18))</f>
        <v>0</v>
      </c>
      <c r="M18" s="49">
        <f t="shared" si="0"/>
        <v>0</v>
      </c>
      <c r="N18" s="50">
        <f t="shared" si="1"/>
        <v>0</v>
      </c>
    </row>
    <row r="19" spans="1:14" ht="21.75" customHeight="1">
      <c r="A19" s="14" t="s">
        <v>12</v>
      </c>
      <c r="B19" s="35" t="s">
        <v>45</v>
      </c>
      <c r="C19" s="36">
        <v>0</v>
      </c>
      <c r="D19" s="35">
        <v>0</v>
      </c>
      <c r="E19" s="35">
        <v>0</v>
      </c>
      <c r="F19" s="20">
        <v>0</v>
      </c>
      <c r="G19" s="20">
        <v>0</v>
      </c>
      <c r="H19" s="85">
        <v>0</v>
      </c>
      <c r="I19" s="16"/>
      <c r="J19" s="79"/>
      <c r="K19" s="20"/>
      <c r="L19" s="20"/>
      <c r="M19" s="19"/>
      <c r="N19" s="17"/>
    </row>
    <row r="20" spans="1:14" ht="21.75" customHeight="1">
      <c r="A20" s="14" t="s">
        <v>13</v>
      </c>
      <c r="B20" s="35">
        <v>0</v>
      </c>
      <c r="C20" s="36" t="s">
        <v>64</v>
      </c>
      <c r="D20" s="35">
        <v>0</v>
      </c>
      <c r="E20" s="35">
        <v>0</v>
      </c>
      <c r="F20" s="20">
        <v>1</v>
      </c>
      <c r="G20" s="20">
        <v>5</v>
      </c>
      <c r="H20" s="85">
        <v>0</v>
      </c>
      <c r="I20" s="16" t="s">
        <v>153</v>
      </c>
      <c r="J20" s="79"/>
      <c r="K20" s="20"/>
      <c r="L20" s="20"/>
      <c r="M20" s="19"/>
      <c r="N20" s="17"/>
    </row>
    <row r="21" spans="1:14" ht="21.75" customHeight="1">
      <c r="A21" s="14" t="s">
        <v>14</v>
      </c>
      <c r="B21" s="35" t="s">
        <v>46</v>
      </c>
      <c r="C21" s="36">
        <v>0</v>
      </c>
      <c r="D21" s="35">
        <v>0</v>
      </c>
      <c r="E21" s="35">
        <v>0</v>
      </c>
      <c r="F21" s="20">
        <v>0</v>
      </c>
      <c r="G21" s="20">
        <v>0</v>
      </c>
      <c r="H21" s="85">
        <v>0</v>
      </c>
      <c r="I21" s="16"/>
      <c r="J21" s="79"/>
      <c r="K21" s="20"/>
      <c r="L21" s="20"/>
      <c r="M21" s="19"/>
      <c r="N21" s="17"/>
    </row>
    <row r="22" spans="1:14" s="29" customFormat="1" ht="21.75" customHeight="1">
      <c r="A22" s="24" t="s">
        <v>15</v>
      </c>
      <c r="B22" s="37">
        <v>0</v>
      </c>
      <c r="C22" s="38" t="s">
        <v>65</v>
      </c>
      <c r="D22" s="37">
        <v>0</v>
      </c>
      <c r="E22" s="37">
        <v>0</v>
      </c>
      <c r="F22" s="32">
        <v>1</v>
      </c>
      <c r="G22" s="32">
        <v>5</v>
      </c>
      <c r="H22" s="88">
        <v>5</v>
      </c>
      <c r="I22" s="26">
        <v>3</v>
      </c>
      <c r="J22" s="82">
        <v>39295</v>
      </c>
      <c r="K22" s="32">
        <f>PRODUCT(F22,QUOTIENT(QUOTIENT(FLOOR($K$6-J22,366),366),H22))</f>
        <v>0</v>
      </c>
      <c r="L22" s="32">
        <f>PRODUCT(F22,QUOTIENT(QUOTIENT(FLOOR($L$6-J22,366),366),H22))</f>
        <v>0</v>
      </c>
      <c r="M22" s="27">
        <f t="shared" si="0"/>
        <v>0</v>
      </c>
      <c r="N22" s="28">
        <f t="shared" si="1"/>
        <v>0</v>
      </c>
    </row>
    <row r="23" spans="1:14" s="60" customFormat="1" ht="21.75" customHeight="1">
      <c r="A23" s="52" t="s">
        <v>16</v>
      </c>
      <c r="B23" s="53" t="s">
        <v>47</v>
      </c>
      <c r="C23" s="54" t="s">
        <v>66</v>
      </c>
      <c r="D23" s="53">
        <v>0</v>
      </c>
      <c r="E23" s="53">
        <v>0</v>
      </c>
      <c r="F23" s="55">
        <v>1</v>
      </c>
      <c r="G23" s="55">
        <v>5</v>
      </c>
      <c r="H23" s="86">
        <v>5</v>
      </c>
      <c r="I23" s="56">
        <v>3</v>
      </c>
      <c r="J23" s="80">
        <v>40513</v>
      </c>
      <c r="K23" s="55">
        <f>PRODUCT(F23,QUOTIENT(QUOTIENT(FLOOR($K$6-J23,366),366),H23))+F23</f>
        <v>1</v>
      </c>
      <c r="L23" s="55">
        <f>PRODUCT(F23,QUOTIENT(QUOTIENT(FLOOR($L$6-J23,366),366),H23))+F23</f>
        <v>1</v>
      </c>
      <c r="M23" s="58">
        <f t="shared" si="0"/>
        <v>3020</v>
      </c>
      <c r="N23" s="59">
        <f t="shared" si="1"/>
        <v>0</v>
      </c>
    </row>
    <row r="24" spans="1:14" s="51" customFormat="1" ht="21.75" customHeight="1">
      <c r="A24" s="44" t="s">
        <v>17</v>
      </c>
      <c r="B24" s="45" t="s">
        <v>48</v>
      </c>
      <c r="C24" s="46" t="s">
        <v>66</v>
      </c>
      <c r="D24" s="45" t="s">
        <v>74</v>
      </c>
      <c r="E24" s="45" t="s">
        <v>74</v>
      </c>
      <c r="F24" s="47">
        <v>1</v>
      </c>
      <c r="G24" s="47">
        <v>3</v>
      </c>
      <c r="H24" s="84">
        <v>3</v>
      </c>
      <c r="I24" s="48" t="s">
        <v>36</v>
      </c>
      <c r="J24" s="78">
        <v>39904</v>
      </c>
      <c r="K24" s="47">
        <f>PRODUCT(F24,QUOTIENT(QUOTIENT(FLOOR($K$6-J24,366),366),H24))</f>
        <v>0</v>
      </c>
      <c r="L24" s="47">
        <f>PRODUCT(F24,QUOTIENT(QUOTIENT(FLOOR($L$6-J24,366),366),H24))</f>
        <v>1</v>
      </c>
      <c r="M24" s="49">
        <f t="shared" si="0"/>
        <v>0</v>
      </c>
      <c r="N24" s="50">
        <f t="shared" si="1"/>
        <v>3020</v>
      </c>
    </row>
    <row r="25" spans="1:14" ht="21.75" customHeight="1">
      <c r="A25" s="14" t="s">
        <v>18</v>
      </c>
      <c r="B25" s="35" t="s">
        <v>49</v>
      </c>
      <c r="C25" s="36">
        <v>0</v>
      </c>
      <c r="D25" s="35">
        <v>0</v>
      </c>
      <c r="E25" s="35">
        <v>0</v>
      </c>
      <c r="F25" s="20">
        <v>0</v>
      </c>
      <c r="G25" s="20">
        <v>0</v>
      </c>
      <c r="H25" s="85">
        <v>0</v>
      </c>
      <c r="I25" s="16"/>
      <c r="J25" s="79"/>
      <c r="K25" s="20"/>
      <c r="L25" s="20"/>
      <c r="M25" s="19"/>
      <c r="N25" s="17"/>
    </row>
    <row r="26" spans="1:14" ht="21.75" customHeight="1">
      <c r="A26" s="14" t="s">
        <v>19</v>
      </c>
      <c r="B26" s="35" t="s">
        <v>50</v>
      </c>
      <c r="C26" s="36" t="s">
        <v>67</v>
      </c>
      <c r="D26" s="35">
        <v>0</v>
      </c>
      <c r="E26" s="35" t="s">
        <v>67</v>
      </c>
      <c r="F26" s="20">
        <v>1</v>
      </c>
      <c r="G26" s="20">
        <v>3</v>
      </c>
      <c r="H26" s="85">
        <v>0</v>
      </c>
      <c r="I26" s="16">
        <v>7</v>
      </c>
      <c r="J26" s="79"/>
      <c r="K26" s="20"/>
      <c r="L26" s="20"/>
      <c r="M26" s="19"/>
      <c r="N26" s="17"/>
    </row>
    <row r="27" spans="1:14" s="51" customFormat="1" ht="21.75" customHeight="1">
      <c r="A27" s="44" t="s">
        <v>20</v>
      </c>
      <c r="B27" s="45" t="s">
        <v>51</v>
      </c>
      <c r="C27" s="46" t="s">
        <v>51</v>
      </c>
      <c r="D27" s="45">
        <v>0</v>
      </c>
      <c r="E27" s="45">
        <v>0</v>
      </c>
      <c r="F27" s="47">
        <v>1</v>
      </c>
      <c r="G27" s="47">
        <v>3</v>
      </c>
      <c r="H27" s="84">
        <v>3</v>
      </c>
      <c r="I27" s="48">
        <v>7</v>
      </c>
      <c r="J27" s="78">
        <v>38200</v>
      </c>
      <c r="K27" s="47">
        <f>PRODUCT(F27,QUOTIENT(QUOTIENT(FLOOR($K$6-J27,366),366),H27))</f>
        <v>2</v>
      </c>
      <c r="L27" s="47">
        <f>PRODUCT(F27,QUOTIENT(QUOTIENT(FLOOR($L$6-J27,366),366),H27))</f>
        <v>2</v>
      </c>
      <c r="M27" s="49">
        <f t="shared" si="0"/>
        <v>1532</v>
      </c>
      <c r="N27" s="50">
        <f t="shared" si="1"/>
        <v>0</v>
      </c>
    </row>
    <row r="28" spans="1:14" s="60" customFormat="1" ht="21.75" customHeight="1">
      <c r="A28" s="52" t="s">
        <v>21</v>
      </c>
      <c r="B28" s="53" t="s">
        <v>52</v>
      </c>
      <c r="C28" s="54" t="s">
        <v>68</v>
      </c>
      <c r="D28" s="53">
        <v>0</v>
      </c>
      <c r="E28" s="53">
        <v>0</v>
      </c>
      <c r="F28" s="55">
        <v>1</v>
      </c>
      <c r="G28" s="55">
        <v>5</v>
      </c>
      <c r="H28" s="86">
        <v>5</v>
      </c>
      <c r="I28" s="56">
        <v>3</v>
      </c>
      <c r="J28" s="80">
        <v>40513</v>
      </c>
      <c r="K28" s="55">
        <f>PRODUCT(F28,QUOTIENT(QUOTIENT(FLOOR($K$6-J28,366),366),H28))+F28</f>
        <v>1</v>
      </c>
      <c r="L28" s="55">
        <f>PRODUCT(F28,QUOTIENT(QUOTIENT(FLOOR($L$6-J28,366),366),H28))+F28</f>
        <v>1</v>
      </c>
      <c r="M28" s="58">
        <f t="shared" si="0"/>
        <v>1280</v>
      </c>
      <c r="N28" s="59">
        <f t="shared" si="1"/>
        <v>0</v>
      </c>
    </row>
    <row r="29" spans="1:14" s="51" customFormat="1" ht="21.75" customHeight="1">
      <c r="A29" s="44" t="s">
        <v>22</v>
      </c>
      <c r="B29" s="45" t="s">
        <v>52</v>
      </c>
      <c r="C29" s="46" t="s">
        <v>68</v>
      </c>
      <c r="D29" s="45" t="s">
        <v>75</v>
      </c>
      <c r="E29" s="45" t="s">
        <v>75</v>
      </c>
      <c r="F29" s="47">
        <v>2</v>
      </c>
      <c r="G29" s="47">
        <v>3</v>
      </c>
      <c r="H29" s="84">
        <v>3</v>
      </c>
      <c r="I29" s="48" t="s">
        <v>36</v>
      </c>
      <c r="J29" s="78">
        <v>38565</v>
      </c>
      <c r="K29" s="47">
        <f>PRODUCT(F29,QUOTIENT(QUOTIENT(FLOOR($K$6-J29,366),366),H29))</f>
        <v>2</v>
      </c>
      <c r="L29" s="47">
        <f>PRODUCT(F29,QUOTIENT(QUOTIENT(FLOOR($L$6-J29,366),366),H29))</f>
        <v>4</v>
      </c>
      <c r="M29" s="49">
        <f t="shared" si="0"/>
        <v>2560</v>
      </c>
      <c r="N29" s="50">
        <f t="shared" si="1"/>
        <v>2560</v>
      </c>
    </row>
    <row r="30" spans="1:14" s="77" customFormat="1" ht="21.75" customHeight="1">
      <c r="A30" s="69" t="s">
        <v>23</v>
      </c>
      <c r="B30" s="70" t="s">
        <v>53</v>
      </c>
      <c r="C30" s="71" t="s">
        <v>53</v>
      </c>
      <c r="D30" s="70">
        <v>0</v>
      </c>
      <c r="E30" s="70" t="s">
        <v>53</v>
      </c>
      <c r="F30" s="72">
        <v>1</v>
      </c>
      <c r="G30" s="72">
        <v>2</v>
      </c>
      <c r="H30" s="87">
        <v>2</v>
      </c>
      <c r="I30" s="73">
        <v>3</v>
      </c>
      <c r="J30" s="81">
        <v>38869</v>
      </c>
      <c r="K30" s="72">
        <f>PRODUCT(F30,QUOTIENT(QUOTIENT(FLOOR($K$6-J30,366),366),H30))+F30</f>
        <v>3</v>
      </c>
      <c r="L30" s="72">
        <f>PRODUCT(F30,QUOTIENT(QUOTIENT(FLOOR($L$6-J30,366),366),H30))+F30</f>
        <v>4</v>
      </c>
      <c r="M30" s="75">
        <f t="shared" si="0"/>
        <v>1347</v>
      </c>
      <c r="N30" s="76">
        <f t="shared" si="1"/>
        <v>449</v>
      </c>
    </row>
    <row r="31" spans="1:14" s="51" customFormat="1" ht="21.75" customHeight="1">
      <c r="A31" s="44" t="s">
        <v>24</v>
      </c>
      <c r="B31" s="45" t="s">
        <v>54</v>
      </c>
      <c r="C31" s="46" t="s">
        <v>54</v>
      </c>
      <c r="D31" s="45" t="s">
        <v>54</v>
      </c>
      <c r="E31" s="45" t="s">
        <v>54</v>
      </c>
      <c r="F31" s="47">
        <v>3</v>
      </c>
      <c r="G31" s="47">
        <v>2</v>
      </c>
      <c r="H31" s="84">
        <v>2</v>
      </c>
      <c r="I31" s="48" t="s">
        <v>36</v>
      </c>
      <c r="J31" s="78">
        <v>38565</v>
      </c>
      <c r="K31" s="47">
        <f>PRODUCT(F31,QUOTIENT(QUOTIENT(FLOOR($K$6-J31,366),366),H31))+1</f>
        <v>7</v>
      </c>
      <c r="L31" s="47">
        <f>PRODUCT(F31,QUOTIENT(QUOTIENT(FLOOR($L$6-J31,366),366),H31))+1</f>
        <v>10</v>
      </c>
      <c r="M31" s="49">
        <f t="shared" si="0"/>
        <v>2891</v>
      </c>
      <c r="N31" s="50">
        <f t="shared" si="1"/>
        <v>1239</v>
      </c>
    </row>
    <row r="32" spans="1:14" s="51" customFormat="1" ht="21.75" customHeight="1">
      <c r="A32" s="44" t="s">
        <v>25</v>
      </c>
      <c r="B32" s="45" t="s">
        <v>55</v>
      </c>
      <c r="C32" s="46" t="s">
        <v>55</v>
      </c>
      <c r="D32" s="45" t="s">
        <v>55</v>
      </c>
      <c r="E32" s="45" t="s">
        <v>55</v>
      </c>
      <c r="F32" s="47">
        <v>2</v>
      </c>
      <c r="G32" s="47">
        <v>2</v>
      </c>
      <c r="H32" s="84">
        <v>2</v>
      </c>
      <c r="I32" s="48" t="s">
        <v>36</v>
      </c>
      <c r="J32" s="78">
        <v>38565</v>
      </c>
      <c r="K32" s="47">
        <f>PRODUCT(F32,QUOTIENT(QUOTIENT(FLOOR($K$6-J32,366),366),H32))</f>
        <v>4</v>
      </c>
      <c r="L32" s="47">
        <f>PRODUCT(F32,QUOTIENT(QUOTIENT(FLOOR($L$6-J32,366),366),H32))</f>
        <v>6</v>
      </c>
      <c r="M32" s="49">
        <f t="shared" si="0"/>
        <v>224</v>
      </c>
      <c r="N32" s="50">
        <f t="shared" si="1"/>
        <v>112</v>
      </c>
    </row>
    <row r="33" spans="1:14" s="77" customFormat="1" ht="21.75" customHeight="1">
      <c r="A33" s="69" t="s">
        <v>26</v>
      </c>
      <c r="B33" s="70" t="s">
        <v>56</v>
      </c>
      <c r="C33" s="71" t="s">
        <v>56</v>
      </c>
      <c r="D33" s="70" t="s">
        <v>56</v>
      </c>
      <c r="E33" s="70" t="s">
        <v>56</v>
      </c>
      <c r="F33" s="72">
        <v>1</v>
      </c>
      <c r="G33" s="72">
        <v>5</v>
      </c>
      <c r="H33" s="87">
        <v>5</v>
      </c>
      <c r="I33" s="73" t="s">
        <v>36</v>
      </c>
      <c r="J33" s="81">
        <v>38869</v>
      </c>
      <c r="K33" s="72">
        <f>PRODUCT(F33,QUOTIENT(QUOTIENT(FLOOR($K$6-J33,366),366),H33))+F33</f>
        <v>2</v>
      </c>
      <c r="L33" s="72">
        <f>PRODUCT(F33,QUOTIENT(QUOTIENT(FLOOR($L$6-J33,366),366),H33))+F33</f>
        <v>2</v>
      </c>
      <c r="M33" s="75">
        <f t="shared" si="0"/>
        <v>54</v>
      </c>
      <c r="N33" s="76">
        <f t="shared" si="1"/>
        <v>0</v>
      </c>
    </row>
    <row r="34" spans="1:14" s="51" customFormat="1" ht="21.75" customHeight="1">
      <c r="A34" s="44" t="s">
        <v>27</v>
      </c>
      <c r="B34" s="45" t="s">
        <v>57</v>
      </c>
      <c r="C34" s="46" t="s">
        <v>69</v>
      </c>
      <c r="D34" s="45" t="s">
        <v>69</v>
      </c>
      <c r="E34" s="45" t="s">
        <v>69</v>
      </c>
      <c r="F34" s="47">
        <v>1</v>
      </c>
      <c r="G34" s="47">
        <v>3</v>
      </c>
      <c r="H34" s="84">
        <v>2</v>
      </c>
      <c r="I34" s="48" t="s">
        <v>154</v>
      </c>
      <c r="J34" s="78">
        <v>39022</v>
      </c>
      <c r="K34" s="47">
        <f>PRODUCT(F34,QUOTIENT(QUOTIENT(FLOOR($K$6-J34,366),366),H34))+F34</f>
        <v>3</v>
      </c>
      <c r="L34" s="47">
        <f>PRODUCT(F34,QUOTIENT(QUOTIENT(FLOOR($L$6-J34,366),366),H34))+F34</f>
        <v>3</v>
      </c>
      <c r="M34" s="49">
        <f t="shared" si="0"/>
        <v>7326</v>
      </c>
      <c r="N34" s="50">
        <f t="shared" si="1"/>
        <v>0</v>
      </c>
    </row>
    <row r="35" spans="1:14" s="51" customFormat="1" ht="21.75" customHeight="1">
      <c r="A35" s="44" t="s">
        <v>28</v>
      </c>
      <c r="B35" s="45" t="s">
        <v>58</v>
      </c>
      <c r="C35" s="46" t="s">
        <v>70</v>
      </c>
      <c r="D35" s="45" t="s">
        <v>70</v>
      </c>
      <c r="E35" s="45" t="s">
        <v>70</v>
      </c>
      <c r="F35" s="47">
        <v>1</v>
      </c>
      <c r="G35" s="47">
        <v>1</v>
      </c>
      <c r="H35" s="84">
        <v>1</v>
      </c>
      <c r="I35" s="48" t="s">
        <v>151</v>
      </c>
      <c r="J35" s="78">
        <v>39022</v>
      </c>
      <c r="K35" s="47">
        <f>PRODUCT(F35,QUOTIENT(QUOTIENT(FLOOR($K$6-J35,366),366),H35))</f>
        <v>4</v>
      </c>
      <c r="L35" s="47">
        <f>PRODUCT(F35,QUOTIENT(QUOTIENT(FLOOR($L$6-J35,366),366),H35))</f>
        <v>5</v>
      </c>
      <c r="M35" s="49">
        <f t="shared" si="0"/>
        <v>3980</v>
      </c>
      <c r="N35" s="50">
        <f t="shared" si="1"/>
        <v>995</v>
      </c>
    </row>
    <row r="36" spans="1:14" s="51" customFormat="1" ht="21.75" customHeight="1">
      <c r="A36" s="44" t="s">
        <v>29</v>
      </c>
      <c r="B36" s="45">
        <v>0</v>
      </c>
      <c r="C36" s="46" t="s">
        <v>71</v>
      </c>
      <c r="D36" s="45">
        <v>0</v>
      </c>
      <c r="E36" s="45">
        <v>0</v>
      </c>
      <c r="F36" s="47">
        <v>1</v>
      </c>
      <c r="G36" s="47">
        <v>2</v>
      </c>
      <c r="H36" s="84">
        <v>1</v>
      </c>
      <c r="I36" s="48" t="s">
        <v>155</v>
      </c>
      <c r="J36" s="78">
        <v>38200</v>
      </c>
      <c r="K36" s="47">
        <f>PRODUCT(F36,QUOTIENT(QUOTIENT(FLOOR($K$6-J36,366),366),H36))</f>
        <v>6</v>
      </c>
      <c r="L36" s="47">
        <f>PRODUCT(F36,QUOTIENT(QUOTIENT(FLOOR($L$6-J36,366),366),H36))</f>
        <v>7</v>
      </c>
      <c r="M36" s="49">
        <f t="shared" si="0"/>
        <v>2058</v>
      </c>
      <c r="N36" s="50">
        <f t="shared" si="1"/>
        <v>343</v>
      </c>
    </row>
    <row r="37" spans="1:14" ht="21.75" customHeight="1">
      <c r="A37" s="14" t="s">
        <v>30</v>
      </c>
      <c r="B37" s="35">
        <v>0</v>
      </c>
      <c r="C37" s="36">
        <v>0</v>
      </c>
      <c r="D37" s="35" t="s">
        <v>76</v>
      </c>
      <c r="E37" s="35" t="s">
        <v>76</v>
      </c>
      <c r="F37" s="20">
        <v>0</v>
      </c>
      <c r="G37" s="20">
        <v>0</v>
      </c>
      <c r="H37" s="85">
        <v>0</v>
      </c>
      <c r="I37" s="16"/>
      <c r="J37" s="79"/>
      <c r="K37" s="20"/>
      <c r="L37" s="20"/>
      <c r="M37" s="19"/>
      <c r="N37" s="17"/>
    </row>
    <row r="38" spans="1:14" ht="21.75" customHeight="1">
      <c r="A38" s="14" t="s">
        <v>31</v>
      </c>
      <c r="B38" s="35">
        <v>0</v>
      </c>
      <c r="C38" s="36">
        <v>0</v>
      </c>
      <c r="D38" s="35" t="s">
        <v>77</v>
      </c>
      <c r="E38" s="35" t="s">
        <v>77</v>
      </c>
      <c r="F38" s="20">
        <v>0</v>
      </c>
      <c r="G38" s="20">
        <v>0</v>
      </c>
      <c r="H38" s="85">
        <v>0</v>
      </c>
      <c r="I38" s="16"/>
      <c r="J38" s="79"/>
      <c r="K38" s="20"/>
      <c r="L38" s="20"/>
      <c r="M38" s="19"/>
      <c r="N38" s="17"/>
    </row>
    <row r="39" spans="1:14" ht="21.75" customHeight="1">
      <c r="A39" s="14" t="s">
        <v>32</v>
      </c>
      <c r="B39" s="35">
        <v>0</v>
      </c>
      <c r="C39" s="36">
        <v>0</v>
      </c>
      <c r="D39" s="35" t="s">
        <v>78</v>
      </c>
      <c r="E39" s="35" t="s">
        <v>78</v>
      </c>
      <c r="F39" s="20">
        <v>0</v>
      </c>
      <c r="G39" s="20">
        <v>0</v>
      </c>
      <c r="H39" s="85">
        <v>0</v>
      </c>
      <c r="I39" s="16"/>
      <c r="J39" s="79"/>
      <c r="K39" s="20"/>
      <c r="L39" s="20"/>
      <c r="M39" s="19"/>
      <c r="N39" s="17"/>
    </row>
    <row r="40" spans="1:14" s="51" customFormat="1" ht="21.75" customHeight="1">
      <c r="A40" s="44" t="s">
        <v>33</v>
      </c>
      <c r="B40" s="45" t="s">
        <v>59</v>
      </c>
      <c r="C40" s="46" t="s">
        <v>59</v>
      </c>
      <c r="D40" s="45">
        <v>0</v>
      </c>
      <c r="E40" s="45">
        <v>0</v>
      </c>
      <c r="F40" s="47">
        <v>2</v>
      </c>
      <c r="G40" s="47">
        <v>1</v>
      </c>
      <c r="H40" s="84">
        <v>1</v>
      </c>
      <c r="I40" s="48" t="s">
        <v>156</v>
      </c>
      <c r="J40" s="78">
        <v>38565</v>
      </c>
      <c r="K40" s="47">
        <f>PRODUCT(F40,QUOTIENT(QUOTIENT(FLOOR($K$6-J40,366),366),H40))</f>
        <v>10</v>
      </c>
      <c r="L40" s="47">
        <f>PRODUCT(F40,QUOTIENT(QUOTIENT(FLOOR($L$6-J40,366),366),H40))</f>
        <v>12</v>
      </c>
      <c r="M40" s="49">
        <f t="shared" si="0"/>
        <v>2900</v>
      </c>
      <c r="N40" s="50">
        <f t="shared" si="1"/>
        <v>580</v>
      </c>
    </row>
    <row r="41" spans="1:14" ht="21.75" customHeight="1">
      <c r="A41" s="14" t="s">
        <v>79</v>
      </c>
      <c r="B41" s="35">
        <v>0</v>
      </c>
      <c r="C41" s="36">
        <v>0</v>
      </c>
      <c r="D41" s="35" t="s">
        <v>127</v>
      </c>
      <c r="E41" s="35" t="s">
        <v>127</v>
      </c>
      <c r="F41" s="20">
        <v>0</v>
      </c>
      <c r="G41" s="20">
        <v>0</v>
      </c>
      <c r="H41" s="85">
        <v>0</v>
      </c>
      <c r="I41" s="16"/>
      <c r="J41" s="79"/>
      <c r="K41" s="20"/>
      <c r="L41" s="20"/>
      <c r="M41" s="19"/>
      <c r="N41" s="17"/>
    </row>
    <row r="42" spans="1:14" ht="21.75" customHeight="1">
      <c r="A42" s="14" t="s">
        <v>80</v>
      </c>
      <c r="B42" s="35" t="s">
        <v>109</v>
      </c>
      <c r="C42" s="36" t="s">
        <v>109</v>
      </c>
      <c r="D42" s="35" t="s">
        <v>109</v>
      </c>
      <c r="E42" s="35" t="s">
        <v>109</v>
      </c>
      <c r="F42" s="20">
        <v>2</v>
      </c>
      <c r="G42" s="20">
        <v>1</v>
      </c>
      <c r="H42" s="85">
        <v>0</v>
      </c>
      <c r="I42" s="16">
        <v>4</v>
      </c>
      <c r="J42" s="79"/>
      <c r="K42" s="20"/>
      <c r="L42" s="20"/>
      <c r="M42" s="19"/>
      <c r="N42" s="17"/>
    </row>
    <row r="43" spans="1:14" ht="21.75" customHeight="1">
      <c r="A43" s="14" t="s">
        <v>81</v>
      </c>
      <c r="B43" s="35">
        <v>0</v>
      </c>
      <c r="C43" s="36">
        <v>0</v>
      </c>
      <c r="D43" s="35" t="s">
        <v>128</v>
      </c>
      <c r="E43" s="35" t="s">
        <v>128</v>
      </c>
      <c r="F43" s="20">
        <v>0</v>
      </c>
      <c r="G43" s="20">
        <v>0</v>
      </c>
      <c r="H43" s="85">
        <v>0</v>
      </c>
      <c r="I43" s="16"/>
      <c r="J43" s="79"/>
      <c r="K43" s="20"/>
      <c r="L43" s="20"/>
      <c r="M43" s="19"/>
      <c r="N43" s="17"/>
    </row>
    <row r="44" spans="1:14" s="77" customFormat="1" ht="21.75" customHeight="1">
      <c r="A44" s="69" t="s">
        <v>82</v>
      </c>
      <c r="B44" s="70" t="s">
        <v>110</v>
      </c>
      <c r="C44" s="71" t="s">
        <v>110</v>
      </c>
      <c r="D44" s="70" t="s">
        <v>110</v>
      </c>
      <c r="E44" s="70" t="s">
        <v>110</v>
      </c>
      <c r="F44" s="72">
        <v>2</v>
      </c>
      <c r="G44" s="72">
        <v>1</v>
      </c>
      <c r="H44" s="87">
        <v>1</v>
      </c>
      <c r="I44" s="73">
        <v>4</v>
      </c>
      <c r="J44" s="81">
        <v>38869</v>
      </c>
      <c r="K44" s="72">
        <f>PRODUCT(F44,QUOTIENT(QUOTIENT(FLOOR($K$6-J44,366),366),H44))+F44</f>
        <v>12</v>
      </c>
      <c r="L44" s="72">
        <f>PRODUCT(F44,QUOTIENT(QUOTIENT(FLOOR($L$6-J44,366),366),H44))+F44</f>
        <v>14</v>
      </c>
      <c r="M44" s="75">
        <f t="shared" si="0"/>
        <v>2124</v>
      </c>
      <c r="N44" s="76">
        <f t="shared" si="1"/>
        <v>354</v>
      </c>
    </row>
    <row r="45" spans="1:14" ht="21.75" customHeight="1">
      <c r="A45" s="14" t="s">
        <v>83</v>
      </c>
      <c r="B45" s="35" t="s">
        <v>111</v>
      </c>
      <c r="C45" s="36" t="s">
        <v>111</v>
      </c>
      <c r="D45" s="35" t="s">
        <v>111</v>
      </c>
      <c r="E45" s="35" t="s">
        <v>111</v>
      </c>
      <c r="F45" s="20">
        <v>0</v>
      </c>
      <c r="G45" s="20">
        <v>0</v>
      </c>
      <c r="H45" s="85">
        <v>0</v>
      </c>
      <c r="I45" s="16"/>
      <c r="J45" s="79"/>
      <c r="K45" s="20"/>
      <c r="L45" s="20"/>
      <c r="M45" s="19"/>
      <c r="N45" s="17"/>
    </row>
    <row r="46" spans="1:14" s="77" customFormat="1" ht="21.75" customHeight="1">
      <c r="A46" s="69" t="s">
        <v>84</v>
      </c>
      <c r="B46" s="70" t="s">
        <v>42</v>
      </c>
      <c r="C46" s="71" t="s">
        <v>42</v>
      </c>
      <c r="D46" s="70" t="s">
        <v>42</v>
      </c>
      <c r="E46" s="70" t="s">
        <v>42</v>
      </c>
      <c r="F46" s="72">
        <v>2</v>
      </c>
      <c r="G46" s="72">
        <v>1</v>
      </c>
      <c r="H46" s="87">
        <v>1</v>
      </c>
      <c r="I46" s="73">
        <v>4</v>
      </c>
      <c r="J46" s="81">
        <v>38869</v>
      </c>
      <c r="K46" s="72">
        <f>PRODUCT(F46,QUOTIENT(QUOTIENT(FLOOR($K$6-J46,366),366),H46))+F46</f>
        <v>12</v>
      </c>
      <c r="L46" s="72">
        <f>PRODUCT(F46,QUOTIENT(QUOTIENT(FLOOR($L$6-J46,366),366),H46))+F46</f>
        <v>14</v>
      </c>
      <c r="M46" s="75">
        <f t="shared" si="0"/>
        <v>1908</v>
      </c>
      <c r="N46" s="76">
        <f t="shared" si="1"/>
        <v>318</v>
      </c>
    </row>
    <row r="47" spans="1:14" ht="21.75" customHeight="1">
      <c r="A47" s="14" t="s">
        <v>85</v>
      </c>
      <c r="B47" s="35">
        <v>0</v>
      </c>
      <c r="C47" s="36">
        <v>0</v>
      </c>
      <c r="D47" s="35" t="s">
        <v>129</v>
      </c>
      <c r="E47" s="35">
        <v>0</v>
      </c>
      <c r="F47" s="20">
        <v>0</v>
      </c>
      <c r="G47" s="20">
        <v>0</v>
      </c>
      <c r="H47" s="85">
        <v>0</v>
      </c>
      <c r="I47" s="16"/>
      <c r="J47" s="79"/>
      <c r="K47" s="20"/>
      <c r="L47" s="20"/>
      <c r="M47" s="19"/>
      <c r="N47" s="17"/>
    </row>
    <row r="48" spans="1:14" ht="21.75" customHeight="1">
      <c r="A48" s="14" t="s">
        <v>86</v>
      </c>
      <c r="B48" s="35">
        <v>0</v>
      </c>
      <c r="C48" s="36">
        <v>0</v>
      </c>
      <c r="D48" s="35" t="s">
        <v>130</v>
      </c>
      <c r="E48" s="35">
        <v>0</v>
      </c>
      <c r="F48" s="20">
        <v>0</v>
      </c>
      <c r="G48" s="20">
        <v>0</v>
      </c>
      <c r="H48" s="85">
        <v>0</v>
      </c>
      <c r="I48" s="16"/>
      <c r="J48" s="79"/>
      <c r="K48" s="20"/>
      <c r="L48" s="20"/>
      <c r="M48" s="19"/>
      <c r="N48" s="17"/>
    </row>
    <row r="49" spans="1:14" s="29" customFormat="1" ht="21.75" customHeight="1">
      <c r="A49" s="24" t="s">
        <v>87</v>
      </c>
      <c r="B49" s="37" t="s">
        <v>112</v>
      </c>
      <c r="C49" s="38" t="s">
        <v>112</v>
      </c>
      <c r="D49" s="37">
        <v>0</v>
      </c>
      <c r="E49" s="37" t="s">
        <v>112</v>
      </c>
      <c r="F49" s="32">
        <v>1</v>
      </c>
      <c r="G49" s="32">
        <v>5</v>
      </c>
      <c r="H49" s="88">
        <v>5</v>
      </c>
      <c r="I49" s="26">
        <v>3</v>
      </c>
      <c r="J49" s="82">
        <v>39873</v>
      </c>
      <c r="K49" s="32">
        <f>PRODUCT(F49,QUOTIENT(QUOTIENT(FLOOR($K$6-J49,366),366),H49))+1</f>
        <v>1</v>
      </c>
      <c r="L49" s="32">
        <f>PRODUCT(F49,QUOTIENT(QUOTIENT(FLOOR($L$6-J49,366),366),H49))+1</f>
        <v>1</v>
      </c>
      <c r="M49" s="27">
        <f t="shared" si="0"/>
        <v>64</v>
      </c>
      <c r="N49" s="28">
        <f t="shared" si="1"/>
        <v>0</v>
      </c>
    </row>
    <row r="50" spans="1:14" s="51" customFormat="1" ht="21.75" customHeight="1">
      <c r="A50" s="44" t="s">
        <v>88</v>
      </c>
      <c r="B50" s="45" t="s">
        <v>112</v>
      </c>
      <c r="C50" s="46" t="s">
        <v>112</v>
      </c>
      <c r="D50" s="45" t="s">
        <v>112</v>
      </c>
      <c r="E50" s="45" t="s">
        <v>112</v>
      </c>
      <c r="F50" s="47">
        <v>1</v>
      </c>
      <c r="G50" s="47">
        <v>3</v>
      </c>
      <c r="H50" s="84">
        <v>3</v>
      </c>
      <c r="I50" s="48" t="s">
        <v>36</v>
      </c>
      <c r="J50" s="78">
        <v>37469</v>
      </c>
      <c r="K50" s="47">
        <f>PRODUCT(F50,QUOTIENT(QUOTIENT(FLOOR($K$6-J50,366),366),H50))</f>
        <v>2</v>
      </c>
      <c r="L50" s="47">
        <f>PRODUCT(F50,QUOTIENT(QUOTIENT(FLOOR($L$6-J50,366),366),H50))</f>
        <v>3</v>
      </c>
      <c r="M50" s="49">
        <f t="shared" si="0"/>
        <v>128</v>
      </c>
      <c r="N50" s="50">
        <f t="shared" si="1"/>
        <v>64</v>
      </c>
    </row>
    <row r="51" spans="1:14" s="60" customFormat="1" ht="21.75" customHeight="1">
      <c r="A51" s="52" t="s">
        <v>89</v>
      </c>
      <c r="B51" s="53" t="s">
        <v>113</v>
      </c>
      <c r="C51" s="54" t="s">
        <v>124</v>
      </c>
      <c r="D51" s="53">
        <v>0</v>
      </c>
      <c r="E51" s="53">
        <v>0</v>
      </c>
      <c r="F51" s="55">
        <v>1</v>
      </c>
      <c r="G51" s="55">
        <v>15</v>
      </c>
      <c r="H51" s="86">
        <v>15</v>
      </c>
      <c r="I51" s="56">
        <v>3</v>
      </c>
      <c r="J51" s="80">
        <v>40513</v>
      </c>
      <c r="K51" s="55">
        <f>PRODUCT(F51,QUOTIENT(QUOTIENT(FLOOR($K$6-J51,366),366),H51))+F51</f>
        <v>1</v>
      </c>
      <c r="L51" s="55">
        <f>PRODUCT(F51,QUOTIENT(QUOTIENT(FLOOR($L$6-J51,366),366),H51))+F51</f>
        <v>1</v>
      </c>
      <c r="M51" s="58">
        <f t="shared" si="0"/>
        <v>1700</v>
      </c>
      <c r="N51" s="59">
        <f t="shared" si="1"/>
        <v>0</v>
      </c>
    </row>
    <row r="52" spans="1:14" ht="21.75" customHeight="1">
      <c r="A52" s="14" t="s">
        <v>90</v>
      </c>
      <c r="B52" s="35" t="s">
        <v>114</v>
      </c>
      <c r="C52" s="36" t="s">
        <v>114</v>
      </c>
      <c r="D52" s="35" t="s">
        <v>131</v>
      </c>
      <c r="E52" s="35" t="s">
        <v>131</v>
      </c>
      <c r="F52" s="20">
        <v>1</v>
      </c>
      <c r="G52" s="20">
        <v>5</v>
      </c>
      <c r="H52" s="85">
        <v>5</v>
      </c>
      <c r="I52" s="16">
        <v>11</v>
      </c>
      <c r="J52" s="79"/>
      <c r="K52" s="20"/>
      <c r="L52" s="20"/>
      <c r="M52" s="19"/>
      <c r="N52" s="17"/>
    </row>
    <row r="53" spans="1:14" s="51" customFormat="1" ht="21.75" customHeight="1">
      <c r="A53" s="44" t="s">
        <v>91</v>
      </c>
      <c r="B53" s="45">
        <v>0</v>
      </c>
      <c r="C53" s="46">
        <v>0</v>
      </c>
      <c r="D53" s="45" t="s">
        <v>132</v>
      </c>
      <c r="E53" s="45" t="s">
        <v>132</v>
      </c>
      <c r="F53" s="47">
        <v>0</v>
      </c>
      <c r="G53" s="47">
        <v>0</v>
      </c>
      <c r="H53" s="84">
        <v>0</v>
      </c>
      <c r="I53" s="48"/>
      <c r="J53" s="78">
        <v>37135</v>
      </c>
      <c r="K53" s="47"/>
      <c r="L53" s="47"/>
      <c r="M53" s="49"/>
      <c r="N53" s="50"/>
    </row>
    <row r="54" spans="1:14" s="51" customFormat="1" ht="21.75" customHeight="1">
      <c r="A54" s="44" t="s">
        <v>92</v>
      </c>
      <c r="B54" s="45" t="s">
        <v>115</v>
      </c>
      <c r="C54" s="46" t="s">
        <v>125</v>
      </c>
      <c r="D54" s="45" t="s">
        <v>125</v>
      </c>
      <c r="E54" s="45" t="s">
        <v>125</v>
      </c>
      <c r="F54" s="47">
        <v>1</v>
      </c>
      <c r="G54" s="47">
        <v>1</v>
      </c>
      <c r="H54" s="84">
        <v>1</v>
      </c>
      <c r="I54" s="48" t="s">
        <v>36</v>
      </c>
      <c r="J54" s="78">
        <v>38565</v>
      </c>
      <c r="K54" s="47">
        <f>PRODUCT(F54,QUOTIENT(QUOTIENT(FLOOR($K$6-J54,366),366),H54))</f>
        <v>5</v>
      </c>
      <c r="L54" s="47">
        <f>PRODUCT(F54,QUOTIENT(QUOTIENT(FLOOR($L$6-J54,366),366),H54))</f>
        <v>6</v>
      </c>
      <c r="M54" s="49">
        <f t="shared" si="0"/>
        <v>6190</v>
      </c>
      <c r="N54" s="50">
        <f t="shared" si="1"/>
        <v>1238</v>
      </c>
    </row>
    <row r="55" spans="1:14" s="51" customFormat="1" ht="21.75" customHeight="1">
      <c r="A55" s="44" t="s">
        <v>93</v>
      </c>
      <c r="B55" s="45" t="s">
        <v>116</v>
      </c>
      <c r="C55" s="46" t="s">
        <v>116</v>
      </c>
      <c r="D55" s="45" t="s">
        <v>133</v>
      </c>
      <c r="E55" s="45" t="s">
        <v>133</v>
      </c>
      <c r="F55" s="47">
        <v>1</v>
      </c>
      <c r="G55" s="47">
        <v>3</v>
      </c>
      <c r="H55" s="84">
        <v>3</v>
      </c>
      <c r="I55" s="48" t="s">
        <v>157</v>
      </c>
      <c r="J55" s="78">
        <v>37469</v>
      </c>
      <c r="K55" s="47">
        <f>PRODUCT(F55,QUOTIENT(QUOTIENT(FLOOR($K$6-J55,366),366),H55))</f>
        <v>2</v>
      </c>
      <c r="L55" s="47">
        <f>PRODUCT(F55,QUOTIENT(QUOTIENT(FLOOR($L$6-J55,366),366),H55))</f>
        <v>3</v>
      </c>
      <c r="M55" s="49">
        <f t="shared" si="0"/>
        <v>4054</v>
      </c>
      <c r="N55" s="50">
        <f t="shared" si="1"/>
        <v>2027</v>
      </c>
    </row>
    <row r="56" spans="1:14" s="60" customFormat="1" ht="21.75" customHeight="1">
      <c r="A56" s="52" t="s">
        <v>94</v>
      </c>
      <c r="B56" s="53" t="s">
        <v>117</v>
      </c>
      <c r="C56" s="54" t="s">
        <v>117</v>
      </c>
      <c r="D56" s="53">
        <v>0</v>
      </c>
      <c r="E56" s="53">
        <v>0</v>
      </c>
      <c r="F56" s="55">
        <v>1</v>
      </c>
      <c r="G56" s="55">
        <v>4</v>
      </c>
      <c r="H56" s="86">
        <v>4</v>
      </c>
      <c r="I56" s="56" t="s">
        <v>158</v>
      </c>
      <c r="J56" s="80">
        <v>40513</v>
      </c>
      <c r="K56" s="55">
        <f>PRODUCT(F56,QUOTIENT(QUOTIENT(FLOOR($K$6-J56,366),366),H56))+F56</f>
        <v>1</v>
      </c>
      <c r="L56" s="55">
        <f>PRODUCT(F56,QUOTIENT(QUOTIENT(FLOOR($L$6-J56,366),366),H56))+F56</f>
        <v>1</v>
      </c>
      <c r="M56" s="58">
        <f t="shared" si="0"/>
        <v>5950</v>
      </c>
      <c r="N56" s="59">
        <f t="shared" si="1"/>
        <v>0</v>
      </c>
    </row>
    <row r="57" spans="1:14" s="51" customFormat="1" ht="21.75" customHeight="1">
      <c r="A57" s="44" t="s">
        <v>95</v>
      </c>
      <c r="B57" s="45" t="s">
        <v>118</v>
      </c>
      <c r="C57" s="46" t="s">
        <v>126</v>
      </c>
      <c r="D57" s="45">
        <v>0</v>
      </c>
      <c r="E57" s="45" t="s">
        <v>126</v>
      </c>
      <c r="F57" s="47">
        <v>1</v>
      </c>
      <c r="G57" s="47">
        <v>3</v>
      </c>
      <c r="H57" s="84">
        <v>3</v>
      </c>
      <c r="I57" s="48">
        <v>12</v>
      </c>
      <c r="J57" s="78">
        <v>38200</v>
      </c>
      <c r="K57" s="47">
        <f>PRODUCT(F57,QUOTIENT(QUOTIENT(FLOOR($K$6-J57,366),366),H57))</f>
        <v>2</v>
      </c>
      <c r="L57" s="47">
        <f>PRODUCT(F57,QUOTIENT(QUOTIENT(FLOOR($L$6-J57,366),366),H57))</f>
        <v>2</v>
      </c>
      <c r="M57" s="49">
        <f t="shared" si="0"/>
        <v>2400</v>
      </c>
      <c r="N57" s="50">
        <f t="shared" si="1"/>
        <v>0</v>
      </c>
    </row>
    <row r="58" spans="1:14" s="51" customFormat="1" ht="21.75" customHeight="1">
      <c r="A58" s="44" t="s">
        <v>96</v>
      </c>
      <c r="B58" s="45" t="s">
        <v>119</v>
      </c>
      <c r="C58" s="46" t="s">
        <v>119</v>
      </c>
      <c r="D58" s="45" t="s">
        <v>119</v>
      </c>
      <c r="E58" s="45" t="s">
        <v>119</v>
      </c>
      <c r="F58" s="47">
        <v>2</v>
      </c>
      <c r="G58" s="47">
        <v>1</v>
      </c>
      <c r="H58" s="84">
        <v>1</v>
      </c>
      <c r="I58" s="48" t="s">
        <v>36</v>
      </c>
      <c r="J58" s="78">
        <v>38565</v>
      </c>
      <c r="K58" s="47">
        <f>PRODUCT(F58,QUOTIENT(QUOTIENT(FLOOR($K$6-J58,366),366),H58))</f>
        <v>10</v>
      </c>
      <c r="L58" s="47">
        <f>PRODUCT(F58,QUOTIENT(QUOTIENT(FLOOR($L$6-J58,366),366),H58))</f>
        <v>12</v>
      </c>
      <c r="M58" s="49">
        <f t="shared" si="0"/>
        <v>250</v>
      </c>
      <c r="N58" s="50">
        <f t="shared" si="1"/>
        <v>50</v>
      </c>
    </row>
    <row r="59" spans="1:14" ht="21.75" customHeight="1">
      <c r="A59" s="14" t="s">
        <v>97</v>
      </c>
      <c r="B59" s="35">
        <v>0</v>
      </c>
      <c r="C59" s="36">
        <v>0</v>
      </c>
      <c r="D59" s="35" t="s">
        <v>39</v>
      </c>
      <c r="E59" s="35" t="s">
        <v>39</v>
      </c>
      <c r="F59" s="20">
        <v>0</v>
      </c>
      <c r="G59" s="20">
        <v>0</v>
      </c>
      <c r="H59" s="85">
        <v>0</v>
      </c>
      <c r="I59" s="16"/>
      <c r="J59" s="79"/>
      <c r="K59" s="20"/>
      <c r="L59" s="20"/>
      <c r="M59" s="19"/>
      <c r="N59" s="17"/>
    </row>
    <row r="60" spans="1:14" ht="21.75" customHeight="1">
      <c r="A60" s="14" t="s">
        <v>98</v>
      </c>
      <c r="B60" s="35">
        <v>0</v>
      </c>
      <c r="C60" s="36">
        <v>0</v>
      </c>
      <c r="D60" s="35" t="s">
        <v>134</v>
      </c>
      <c r="E60" s="35" t="s">
        <v>134</v>
      </c>
      <c r="F60" s="20">
        <v>0</v>
      </c>
      <c r="G60" s="20">
        <v>0</v>
      </c>
      <c r="H60" s="85">
        <v>0</v>
      </c>
      <c r="I60" s="16"/>
      <c r="J60" s="79"/>
      <c r="K60" s="20"/>
      <c r="L60" s="20"/>
      <c r="M60" s="19"/>
      <c r="N60" s="17"/>
    </row>
    <row r="61" spans="1:14" ht="21.75" customHeight="1">
      <c r="A61" s="14" t="s">
        <v>99</v>
      </c>
      <c r="B61" s="35">
        <v>0</v>
      </c>
      <c r="C61" s="36">
        <v>0</v>
      </c>
      <c r="D61" s="35" t="s">
        <v>135</v>
      </c>
      <c r="E61" s="35">
        <v>0</v>
      </c>
      <c r="F61" s="20">
        <v>0</v>
      </c>
      <c r="G61" s="20">
        <v>0</v>
      </c>
      <c r="H61" s="85">
        <v>0</v>
      </c>
      <c r="I61" s="16"/>
      <c r="J61" s="79"/>
      <c r="K61" s="20"/>
      <c r="L61" s="20"/>
      <c r="M61" s="19"/>
      <c r="N61" s="17"/>
    </row>
    <row r="62" spans="1:14" ht="21.75" customHeight="1">
      <c r="A62" s="14" t="s">
        <v>100</v>
      </c>
      <c r="B62" s="35" t="s">
        <v>120</v>
      </c>
      <c r="C62" s="36" t="s">
        <v>120</v>
      </c>
      <c r="D62" s="35">
        <v>0</v>
      </c>
      <c r="E62" s="35">
        <v>0</v>
      </c>
      <c r="F62" s="20">
        <v>1</v>
      </c>
      <c r="G62" s="20">
        <v>3</v>
      </c>
      <c r="H62" s="85">
        <v>3</v>
      </c>
      <c r="I62" s="16">
        <v>8</v>
      </c>
      <c r="J62" s="79"/>
      <c r="K62" s="20"/>
      <c r="L62" s="20"/>
      <c r="M62" s="19"/>
      <c r="N62" s="17"/>
    </row>
    <row r="63" spans="1:14" s="60" customFormat="1" ht="21.75" customHeight="1">
      <c r="A63" s="52" t="s">
        <v>101</v>
      </c>
      <c r="B63" s="53">
        <v>0</v>
      </c>
      <c r="C63" s="54">
        <v>0</v>
      </c>
      <c r="D63" s="53" t="s">
        <v>136</v>
      </c>
      <c r="E63" s="53" t="s">
        <v>136</v>
      </c>
      <c r="F63" s="55">
        <v>1</v>
      </c>
      <c r="G63" s="55">
        <v>3</v>
      </c>
      <c r="H63" s="86">
        <v>3</v>
      </c>
      <c r="I63" s="56">
        <v>8</v>
      </c>
      <c r="J63" s="80">
        <v>40513</v>
      </c>
      <c r="K63" s="55">
        <f>PRODUCT(F63,QUOTIENT(QUOTIENT(FLOOR($K$6-J63,366),366),H63))+F63</f>
        <v>1</v>
      </c>
      <c r="L63" s="55">
        <f>PRODUCT(F63,QUOTIENT(QUOTIENT(FLOOR($L$6-J63,366),366),H63))+F63</f>
        <v>1</v>
      </c>
      <c r="M63" s="58">
        <f t="shared" si="0"/>
        <v>0</v>
      </c>
      <c r="N63" s="59">
        <f t="shared" si="1"/>
        <v>0</v>
      </c>
    </row>
    <row r="64" spans="1:14" ht="21.75" customHeight="1">
      <c r="A64" s="14" t="s">
        <v>102</v>
      </c>
      <c r="B64" s="35" t="s">
        <v>121</v>
      </c>
      <c r="C64" s="36">
        <v>0</v>
      </c>
      <c r="D64" s="35">
        <v>0</v>
      </c>
      <c r="E64" s="35">
        <v>0</v>
      </c>
      <c r="F64" s="20">
        <v>1</v>
      </c>
      <c r="G64" s="20">
        <v>5</v>
      </c>
      <c r="H64" s="85">
        <v>5</v>
      </c>
      <c r="I64" s="16" t="s">
        <v>159</v>
      </c>
      <c r="J64" s="79"/>
      <c r="K64" s="20"/>
      <c r="L64" s="20"/>
      <c r="M64" s="19"/>
      <c r="N64" s="17"/>
    </row>
    <row r="65" spans="1:14" s="60" customFormat="1" ht="21.75" customHeight="1">
      <c r="A65" s="52" t="s">
        <v>103</v>
      </c>
      <c r="B65" s="53">
        <v>0</v>
      </c>
      <c r="C65" s="54" t="s">
        <v>40</v>
      </c>
      <c r="D65" s="53">
        <v>0</v>
      </c>
      <c r="E65" s="53" t="s">
        <v>40</v>
      </c>
      <c r="F65" s="55">
        <v>1</v>
      </c>
      <c r="G65" s="55">
        <v>5</v>
      </c>
      <c r="H65" s="86">
        <v>5</v>
      </c>
      <c r="I65" s="56" t="s">
        <v>159</v>
      </c>
      <c r="J65" s="80">
        <v>40513</v>
      </c>
      <c r="K65" s="55">
        <f>PRODUCT(F65,QUOTIENT(QUOTIENT(FLOOR($K$6-J65,366),366),H65))+F65</f>
        <v>1</v>
      </c>
      <c r="L65" s="55">
        <f>PRODUCT(F65,QUOTIENT(QUOTIENT(FLOOR($L$6-J65,366),366),H65))+F65</f>
        <v>1</v>
      </c>
      <c r="M65" s="58">
        <f t="shared" si="0"/>
        <v>150</v>
      </c>
      <c r="N65" s="59">
        <f t="shared" si="1"/>
        <v>0</v>
      </c>
    </row>
    <row r="66" spans="1:14" ht="21.75" customHeight="1">
      <c r="A66" s="14" t="s">
        <v>104</v>
      </c>
      <c r="B66" s="35">
        <v>0</v>
      </c>
      <c r="C66" s="36">
        <v>0</v>
      </c>
      <c r="D66" s="35" t="s">
        <v>137</v>
      </c>
      <c r="E66" s="35" t="s">
        <v>137</v>
      </c>
      <c r="F66" s="20">
        <v>0</v>
      </c>
      <c r="G66" s="20">
        <v>0</v>
      </c>
      <c r="H66" s="85">
        <v>0</v>
      </c>
      <c r="I66" s="16"/>
      <c r="J66" s="79"/>
      <c r="K66" s="20"/>
      <c r="L66" s="20"/>
      <c r="M66" s="19"/>
      <c r="N66" s="17"/>
    </row>
    <row r="67" spans="1:14" ht="21.75" customHeight="1">
      <c r="A67" s="14" t="s">
        <v>105</v>
      </c>
      <c r="B67" s="35">
        <v>0</v>
      </c>
      <c r="C67" s="36">
        <v>0</v>
      </c>
      <c r="D67" s="35" t="s">
        <v>138</v>
      </c>
      <c r="E67" s="35">
        <v>0</v>
      </c>
      <c r="F67" s="20">
        <v>0</v>
      </c>
      <c r="G67" s="20">
        <v>0</v>
      </c>
      <c r="H67" s="85">
        <v>0</v>
      </c>
      <c r="I67" s="16"/>
      <c r="J67" s="79"/>
      <c r="K67" s="20"/>
      <c r="L67" s="20"/>
      <c r="M67" s="19"/>
      <c r="N67" s="17"/>
    </row>
    <row r="68" spans="1:14" ht="21.75" customHeight="1">
      <c r="A68" s="14" t="s">
        <v>106</v>
      </c>
      <c r="B68" s="35">
        <v>0</v>
      </c>
      <c r="C68" s="36">
        <v>0</v>
      </c>
      <c r="D68" s="35" t="s">
        <v>139</v>
      </c>
      <c r="E68" s="35">
        <v>0</v>
      </c>
      <c r="F68" s="20">
        <v>0</v>
      </c>
      <c r="G68" s="20">
        <v>0</v>
      </c>
      <c r="H68" s="85">
        <v>0</v>
      </c>
      <c r="I68" s="16"/>
      <c r="J68" s="79"/>
      <c r="K68" s="20"/>
      <c r="L68" s="20"/>
      <c r="M68" s="19"/>
      <c r="N68" s="17"/>
    </row>
    <row r="69" spans="1:14" s="51" customFormat="1" ht="21.75" customHeight="1">
      <c r="A69" s="44" t="s">
        <v>107</v>
      </c>
      <c r="B69" s="45" t="s">
        <v>122</v>
      </c>
      <c r="C69" s="46" t="s">
        <v>122</v>
      </c>
      <c r="D69" s="45">
        <v>0</v>
      </c>
      <c r="E69" s="45">
        <v>0</v>
      </c>
      <c r="F69" s="47">
        <v>1</v>
      </c>
      <c r="G69" s="47">
        <v>10</v>
      </c>
      <c r="H69" s="84">
        <v>10</v>
      </c>
      <c r="I69" s="48" t="s">
        <v>36</v>
      </c>
      <c r="J69" s="78">
        <v>37469</v>
      </c>
      <c r="K69" s="47">
        <f>PRODUCT(F69,QUOTIENT(QUOTIENT(FLOOR($K$6-J69,366),366),H69))</f>
        <v>0</v>
      </c>
      <c r="L69" s="47">
        <f>PRODUCT(F69,QUOTIENT(QUOTIENT(FLOOR($L$6-J69,366),366),H69))</f>
        <v>0</v>
      </c>
      <c r="M69" s="49">
        <f t="shared" si="0"/>
        <v>0</v>
      </c>
      <c r="N69" s="50">
        <f t="shared" si="1"/>
        <v>0</v>
      </c>
    </row>
    <row r="70" spans="1:14" s="51" customFormat="1" ht="21.75" customHeight="1">
      <c r="A70" s="44" t="s">
        <v>108</v>
      </c>
      <c r="B70" s="45" t="s">
        <v>123</v>
      </c>
      <c r="C70" s="46" t="s">
        <v>123</v>
      </c>
      <c r="D70" s="45">
        <v>0</v>
      </c>
      <c r="E70" s="45">
        <v>0</v>
      </c>
      <c r="F70" s="47">
        <v>1</v>
      </c>
      <c r="G70" s="47">
        <v>10</v>
      </c>
      <c r="H70" s="84">
        <v>10</v>
      </c>
      <c r="I70" s="48" t="s">
        <v>36</v>
      </c>
      <c r="J70" s="78">
        <v>37561</v>
      </c>
      <c r="K70" s="47">
        <f>PRODUCT(F70,QUOTIENT(QUOTIENT(FLOOR($K$6-J70,366),366),H70))</f>
        <v>0</v>
      </c>
      <c r="L70" s="47">
        <f>PRODUCT(F70,QUOTIENT(QUOTIENT(FLOOR($L$6-J70,366),366),H70))</f>
        <v>0</v>
      </c>
      <c r="M70" s="49">
        <f t="shared" si="0"/>
        <v>0</v>
      </c>
      <c r="N70" s="50">
        <f>(L70-K70)*C70</f>
        <v>0</v>
      </c>
    </row>
    <row r="71" spans="1:14" s="60" customFormat="1" ht="21.75" customHeight="1" thickBot="1">
      <c r="A71" s="61" t="s">
        <v>140</v>
      </c>
      <c r="B71" s="62" t="s">
        <v>141</v>
      </c>
      <c r="C71" s="63" t="s">
        <v>141</v>
      </c>
      <c r="D71" s="62">
        <v>0</v>
      </c>
      <c r="E71" s="62">
        <v>0</v>
      </c>
      <c r="F71" s="64">
        <v>1</v>
      </c>
      <c r="G71" s="64">
        <v>5</v>
      </c>
      <c r="H71" s="89">
        <v>5</v>
      </c>
      <c r="I71" s="65" t="s">
        <v>36</v>
      </c>
      <c r="J71" s="83">
        <v>40513</v>
      </c>
      <c r="K71" s="64">
        <f>PRODUCT(F71,QUOTIENT(QUOTIENT(FLOOR($K$6-J71,366),366),H71))+F71</f>
        <v>1</v>
      </c>
      <c r="L71" s="64">
        <f>PRODUCT(F71,QUOTIENT(QUOTIENT(FLOOR($L$6-J71,366),366),H71))+F71</f>
        <v>1</v>
      </c>
      <c r="M71" s="67">
        <f t="shared" si="0"/>
        <v>1077</v>
      </c>
      <c r="N71" s="68">
        <f t="shared" si="1"/>
        <v>0</v>
      </c>
    </row>
    <row r="72" spans="1:14" s="18" customFormat="1" ht="27.75" customHeight="1" thickBot="1">
      <c r="A72" s="39" t="s">
        <v>162</v>
      </c>
      <c r="B72" s="40"/>
      <c r="C72" s="40"/>
      <c r="D72" s="40"/>
      <c r="E72" s="40"/>
      <c r="F72" s="41"/>
      <c r="G72" s="41"/>
      <c r="H72" s="90"/>
      <c r="I72" s="40"/>
      <c r="J72" s="41"/>
      <c r="K72" s="41"/>
      <c r="L72" s="41"/>
      <c r="M72" s="42">
        <f>SUM(M7:M71)</f>
        <v>60951</v>
      </c>
      <c r="N72" s="43">
        <f>SUM(N7:N71)</f>
        <v>13508</v>
      </c>
    </row>
    <row r="73" spans="1:14" ht="9" customHeight="1">
      <c r="B73" s="22"/>
      <c r="C73" s="22"/>
      <c r="D73" s="22"/>
      <c r="E73" s="22"/>
      <c r="F73" s="22"/>
      <c r="G73" s="22"/>
      <c r="H73" s="91"/>
      <c r="I73" s="22"/>
      <c r="J73" s="22"/>
      <c r="K73" s="22"/>
      <c r="L73" s="22"/>
      <c r="M73" s="22"/>
      <c r="N73" s="22"/>
    </row>
    <row r="74" spans="1:14" ht="20.25" customHeight="1">
      <c r="A74" s="24"/>
      <c r="B74" s="93" t="s">
        <v>169</v>
      </c>
      <c r="C74" s="93"/>
      <c r="D74" s="93"/>
      <c r="E74" s="93"/>
      <c r="F74" s="93"/>
      <c r="G74" s="93"/>
      <c r="H74" s="93"/>
      <c r="I74" s="93"/>
      <c r="J74" s="93"/>
      <c r="K74" s="93"/>
      <c r="L74" s="93"/>
      <c r="M74" s="93"/>
      <c r="N74" s="93"/>
    </row>
    <row r="75" spans="1:14" ht="9" customHeight="1">
      <c r="B75" s="22"/>
      <c r="C75" s="22"/>
      <c r="D75" s="22"/>
      <c r="E75" s="22"/>
      <c r="F75" s="22"/>
      <c r="G75" s="22"/>
      <c r="H75" s="91"/>
      <c r="I75" s="22"/>
      <c r="J75" s="22"/>
      <c r="K75" s="22"/>
      <c r="L75" s="22"/>
      <c r="M75" s="22"/>
      <c r="N75" s="22"/>
    </row>
    <row r="76" spans="1:14" ht="20.25" customHeight="1">
      <c r="A76" s="52"/>
      <c r="B76" s="93" t="s">
        <v>168</v>
      </c>
      <c r="C76" s="93"/>
      <c r="D76" s="93"/>
      <c r="E76" s="93"/>
      <c r="F76" s="93"/>
      <c r="G76" s="93"/>
      <c r="H76" s="93"/>
      <c r="I76" s="93"/>
      <c r="J76" s="93"/>
      <c r="K76" s="93"/>
      <c r="L76" s="93"/>
      <c r="M76" s="93"/>
      <c r="N76" s="93"/>
    </row>
    <row r="77" spans="1:14" ht="9" customHeight="1">
      <c r="B77" s="22"/>
      <c r="C77" s="22"/>
      <c r="D77" s="22"/>
      <c r="E77" s="22"/>
      <c r="F77" s="22"/>
      <c r="G77" s="22"/>
      <c r="H77" s="91"/>
      <c r="I77" s="22"/>
      <c r="J77" s="22"/>
      <c r="K77" s="22"/>
      <c r="L77" s="22"/>
      <c r="M77" s="22"/>
      <c r="N77" s="22"/>
    </row>
    <row r="78" spans="1:14" ht="20.25" customHeight="1">
      <c r="A78" s="69"/>
      <c r="B78" s="93" t="s">
        <v>170</v>
      </c>
      <c r="C78" s="93"/>
      <c r="D78" s="93"/>
      <c r="E78" s="93"/>
      <c r="F78" s="93"/>
      <c r="G78" s="93"/>
      <c r="H78" s="93"/>
      <c r="I78" s="93"/>
      <c r="J78" s="93"/>
      <c r="K78" s="93"/>
      <c r="L78" s="93"/>
      <c r="M78" s="93"/>
      <c r="N78" s="93"/>
    </row>
    <row r="80" spans="1:14" ht="408.75" customHeight="1">
      <c r="A80" s="96" t="s">
        <v>173</v>
      </c>
      <c r="B80" s="96"/>
      <c r="C80" s="96"/>
      <c r="D80" s="96"/>
      <c r="E80" s="96"/>
      <c r="F80" s="96"/>
      <c r="G80" s="96"/>
      <c r="H80" s="96"/>
      <c r="I80" s="96"/>
      <c r="J80" s="96"/>
      <c r="K80" s="96"/>
      <c r="L80" s="96"/>
      <c r="M80" s="96"/>
      <c r="N80" s="96"/>
    </row>
    <row r="81" spans="1:14" ht="93" customHeight="1">
      <c r="A81" s="96"/>
      <c r="B81" s="96"/>
      <c r="C81" s="96"/>
      <c r="D81" s="96"/>
      <c r="E81" s="96"/>
      <c r="F81" s="96"/>
      <c r="G81" s="96"/>
      <c r="H81" s="96"/>
      <c r="I81" s="96"/>
      <c r="J81" s="96"/>
      <c r="K81" s="96"/>
      <c r="L81" s="96"/>
      <c r="M81" s="96"/>
      <c r="N81" s="96"/>
    </row>
    <row r="82" spans="1:14" ht="131.25" customHeight="1">
      <c r="A82" s="96"/>
      <c r="B82" s="96"/>
      <c r="C82" s="96"/>
      <c r="D82" s="96"/>
      <c r="E82" s="96"/>
      <c r="F82" s="96"/>
      <c r="G82" s="96"/>
      <c r="H82" s="96"/>
      <c r="I82" s="96"/>
      <c r="J82" s="96"/>
      <c r="K82" s="96"/>
      <c r="L82" s="96"/>
      <c r="M82" s="96"/>
      <c r="N82" s="96"/>
    </row>
  </sheetData>
  <mergeCells count="16">
    <mergeCell ref="B74:N74"/>
    <mergeCell ref="B76:N76"/>
    <mergeCell ref="A2:N2"/>
    <mergeCell ref="A1:N1"/>
    <mergeCell ref="A80:N82"/>
    <mergeCell ref="A4:A6"/>
    <mergeCell ref="B4:E5"/>
    <mergeCell ref="F4:F6"/>
    <mergeCell ref="G4:G6"/>
    <mergeCell ref="H4:H6"/>
    <mergeCell ref="I4:I6"/>
    <mergeCell ref="J4:J6"/>
    <mergeCell ref="K4:K5"/>
    <mergeCell ref="L4:L5"/>
    <mergeCell ref="N4:N6"/>
    <mergeCell ref="B78:N78"/>
  </mergeCells>
  <printOptions horizontalCentered="1"/>
  <pageMargins left="0.23622047244094491" right="0.19685039370078741" top="0.19685039370078741" bottom="0.31496062992125984" header="0.19685039370078741" footer="0.19685039370078741"/>
  <pageSetup paperSize="9" scale="39" fitToHeight="2" orientation="portrait" verticalDpi="1200" r:id="rId1"/>
  <rowBreaks count="1" manualBreakCount="1">
    <brk id="79" max="13" man="1"/>
  </rowBreaks>
  <legacyDrawing r:id="rId2"/>
</worksheet>
</file>

<file path=xl/worksheets/sheet2.xml><?xml version="1.0" encoding="utf-8"?>
<worksheet xmlns="http://schemas.openxmlformats.org/spreadsheetml/2006/main" xmlns:r="http://schemas.openxmlformats.org/officeDocument/2006/relationships">
  <sheetPr>
    <tabColor rgb="FF00B050"/>
    <pageSetUpPr fitToPage="1"/>
  </sheetPr>
  <dimension ref="A1:N82"/>
  <sheetViews>
    <sheetView showGridLines="0" view="pageBreakPreview" zoomScale="60" zoomScaleNormal="70" workbookViewId="0">
      <selection activeCell="A32" sqref="A32"/>
    </sheetView>
  </sheetViews>
  <sheetFormatPr defaultRowHeight="15"/>
  <cols>
    <col min="1" max="1" width="79.28515625" style="22" customWidth="1"/>
    <col min="2" max="5" width="15.42578125" style="3" customWidth="1"/>
    <col min="6" max="6" width="13.7109375" style="1" customWidth="1"/>
    <col min="7" max="7" width="7.85546875" style="1" customWidth="1"/>
    <col min="8" max="8" width="8.85546875" style="1" customWidth="1"/>
    <col min="9" max="9" width="14.85546875" style="3" customWidth="1"/>
    <col min="10" max="10" width="16" style="1" customWidth="1"/>
    <col min="11" max="12" width="14.28515625" style="1" customWidth="1"/>
    <col min="13" max="13" width="14.28515625" style="3" customWidth="1"/>
    <col min="14" max="14" width="15.85546875" style="3" customWidth="1"/>
    <col min="15" max="16384" width="9.140625" style="3"/>
  </cols>
  <sheetData>
    <row r="1" spans="1:14" ht="26.25" customHeight="1">
      <c r="A1" s="95" t="s">
        <v>174</v>
      </c>
      <c r="B1" s="95"/>
      <c r="C1" s="95"/>
      <c r="D1" s="95"/>
      <c r="E1" s="95"/>
      <c r="F1" s="95"/>
      <c r="G1" s="95"/>
      <c r="H1" s="95"/>
      <c r="I1" s="95"/>
      <c r="J1" s="95"/>
      <c r="K1" s="95"/>
      <c r="L1" s="95"/>
      <c r="M1" s="95"/>
      <c r="N1" s="95"/>
    </row>
    <row r="2" spans="1:14" ht="63.75" customHeight="1">
      <c r="A2" s="94" t="s">
        <v>172</v>
      </c>
      <c r="B2" s="94"/>
      <c r="C2" s="94"/>
      <c r="D2" s="94"/>
      <c r="E2" s="94"/>
      <c r="F2" s="94"/>
      <c r="G2" s="94"/>
      <c r="H2" s="94"/>
      <c r="I2" s="94"/>
      <c r="J2" s="94"/>
      <c r="K2" s="94"/>
      <c r="L2" s="94"/>
      <c r="M2" s="94"/>
      <c r="N2" s="94"/>
    </row>
    <row r="4" spans="1:14" ht="20.25" customHeight="1">
      <c r="A4" s="97" t="s">
        <v>142</v>
      </c>
      <c r="B4" s="97" t="s">
        <v>143</v>
      </c>
      <c r="C4" s="97"/>
      <c r="D4" s="97"/>
      <c r="E4" s="97"/>
      <c r="F4" s="98" t="s">
        <v>171</v>
      </c>
      <c r="G4" s="98" t="s">
        <v>160</v>
      </c>
      <c r="H4" s="98" t="s">
        <v>161</v>
      </c>
      <c r="I4" s="98" t="s">
        <v>148</v>
      </c>
      <c r="J4" s="98" t="s">
        <v>164</v>
      </c>
      <c r="K4" s="98" t="s">
        <v>163</v>
      </c>
      <c r="L4" s="98" t="s">
        <v>163</v>
      </c>
      <c r="M4" s="2" t="s">
        <v>166</v>
      </c>
      <c r="N4" s="97" t="s">
        <v>167</v>
      </c>
    </row>
    <row r="5" spans="1:14" ht="26.25" customHeight="1">
      <c r="A5" s="97"/>
      <c r="B5" s="97"/>
      <c r="C5" s="97"/>
      <c r="D5" s="97"/>
      <c r="E5" s="97"/>
      <c r="F5" s="98"/>
      <c r="G5" s="98"/>
      <c r="H5" s="98"/>
      <c r="I5" s="98"/>
      <c r="J5" s="98"/>
      <c r="K5" s="100"/>
      <c r="L5" s="100"/>
      <c r="M5" s="4">
        <f>L6</f>
        <v>41122</v>
      </c>
      <c r="N5" s="97"/>
    </row>
    <row r="6" spans="1:14" ht="44.25" customHeight="1">
      <c r="A6" s="97"/>
      <c r="B6" s="21" t="s">
        <v>144</v>
      </c>
      <c r="C6" s="5" t="s">
        <v>145</v>
      </c>
      <c r="D6" s="21" t="s">
        <v>146</v>
      </c>
      <c r="E6" s="21" t="s">
        <v>147</v>
      </c>
      <c r="F6" s="98"/>
      <c r="G6" s="98"/>
      <c r="H6" s="98"/>
      <c r="I6" s="98"/>
      <c r="J6" s="98"/>
      <c r="K6" s="6">
        <f>L6-365</f>
        <v>40757</v>
      </c>
      <c r="L6" s="6">
        <v>41122</v>
      </c>
      <c r="M6" s="7" t="s">
        <v>165</v>
      </c>
      <c r="N6" s="97"/>
    </row>
    <row r="7" spans="1:14" s="13" customFormat="1" ht="21.75" customHeight="1">
      <c r="A7" s="8" t="s">
        <v>0</v>
      </c>
      <c r="B7" s="33" t="s">
        <v>34</v>
      </c>
      <c r="C7" s="34" t="s">
        <v>34</v>
      </c>
      <c r="D7" s="33" t="s">
        <v>34</v>
      </c>
      <c r="E7" s="33" t="s">
        <v>34</v>
      </c>
      <c r="F7" s="31">
        <v>1</v>
      </c>
      <c r="G7" s="31">
        <v>4</v>
      </c>
      <c r="H7" s="31">
        <v>2</v>
      </c>
      <c r="I7" s="10" t="s">
        <v>149</v>
      </c>
      <c r="J7" s="9">
        <v>38899</v>
      </c>
      <c r="K7" s="31">
        <f>PRODUCT(F7,QUOTIENT(QUOTIENT(FLOOR($K$6-J7,366),366),H7))</f>
        <v>2</v>
      </c>
      <c r="L7" s="31">
        <f>PRODUCT(F7,QUOTIENT(QUOTIENT(FLOOR($L$6-J7,366),366),H7))</f>
        <v>3</v>
      </c>
      <c r="M7" s="11">
        <f>(L7*C7)-N7</f>
        <v>1600</v>
      </c>
      <c r="N7" s="12">
        <f>(L7-K7)*C7</f>
        <v>800</v>
      </c>
    </row>
    <row r="8" spans="1:14" ht="21.75" customHeight="1">
      <c r="A8" s="14" t="s">
        <v>1</v>
      </c>
      <c r="B8" s="35" t="s">
        <v>35</v>
      </c>
      <c r="C8" s="36" t="s">
        <v>35</v>
      </c>
      <c r="D8" s="35">
        <v>0</v>
      </c>
      <c r="E8" s="35">
        <v>0</v>
      </c>
      <c r="F8" s="20">
        <v>1</v>
      </c>
      <c r="G8" s="20">
        <v>5</v>
      </c>
      <c r="H8" s="20">
        <v>0</v>
      </c>
      <c r="I8" s="16">
        <v>1</v>
      </c>
      <c r="J8" s="15"/>
      <c r="K8" s="20"/>
      <c r="L8" s="20"/>
      <c r="M8" s="19"/>
      <c r="N8" s="17"/>
    </row>
    <row r="9" spans="1:14" ht="21.75" customHeight="1">
      <c r="A9" s="14" t="s">
        <v>2</v>
      </c>
      <c r="B9" s="35">
        <v>0</v>
      </c>
      <c r="C9" s="36" t="s">
        <v>60</v>
      </c>
      <c r="D9" s="35">
        <v>0</v>
      </c>
      <c r="E9" s="35">
        <v>0</v>
      </c>
      <c r="F9" s="20">
        <v>1</v>
      </c>
      <c r="G9" s="20">
        <v>5</v>
      </c>
      <c r="H9" s="20">
        <v>0</v>
      </c>
      <c r="I9" s="16">
        <v>1</v>
      </c>
      <c r="J9" s="15"/>
      <c r="K9" s="20"/>
      <c r="L9" s="20"/>
      <c r="M9" s="19"/>
      <c r="N9" s="17"/>
    </row>
    <row r="10" spans="1:14" s="60" customFormat="1" ht="21.75" customHeight="1">
      <c r="A10" s="52" t="s">
        <v>3</v>
      </c>
      <c r="B10" s="53" t="s">
        <v>37</v>
      </c>
      <c r="C10" s="54" t="s">
        <v>61</v>
      </c>
      <c r="D10" s="53">
        <v>0</v>
      </c>
      <c r="E10" s="53">
        <v>0</v>
      </c>
      <c r="F10" s="55">
        <v>1</v>
      </c>
      <c r="G10" s="55">
        <v>5</v>
      </c>
      <c r="H10" s="55">
        <v>5</v>
      </c>
      <c r="I10" s="56">
        <v>3</v>
      </c>
      <c r="J10" s="57">
        <v>40513</v>
      </c>
      <c r="K10" s="55">
        <f>PRODUCT(F10,QUOTIENT(QUOTIENT(FLOOR($K$6-J10,366),366),H10))+F10</f>
        <v>1</v>
      </c>
      <c r="L10" s="55">
        <f>PRODUCT(F10,QUOTIENT(QUOTIENT(FLOOR($L$6-J10,366),366),H10))+F10</f>
        <v>1</v>
      </c>
      <c r="M10" s="58">
        <f t="shared" ref="M10:M71" si="0">(L10*C10)-N10</f>
        <v>592</v>
      </c>
      <c r="N10" s="59">
        <f t="shared" ref="N10:N71" si="1">(L10-K10)*C10</f>
        <v>0</v>
      </c>
    </row>
    <row r="11" spans="1:14" s="13" customFormat="1" ht="21.75" customHeight="1">
      <c r="A11" s="8" t="s">
        <v>4</v>
      </c>
      <c r="B11" s="33" t="s">
        <v>38</v>
      </c>
      <c r="C11" s="34" t="s">
        <v>61</v>
      </c>
      <c r="D11" s="33" t="s">
        <v>72</v>
      </c>
      <c r="E11" s="33" t="s">
        <v>72</v>
      </c>
      <c r="F11" s="31">
        <v>1</v>
      </c>
      <c r="G11" s="31">
        <v>3</v>
      </c>
      <c r="H11" s="31">
        <v>3</v>
      </c>
      <c r="I11" s="10" t="s">
        <v>36</v>
      </c>
      <c r="J11" s="9">
        <v>37438</v>
      </c>
      <c r="K11" s="31">
        <f>PRODUCT(F11,QUOTIENT(QUOTIENT(FLOOR($K$6-J11,366),366),H11))</f>
        <v>3</v>
      </c>
      <c r="L11" s="31">
        <f>PRODUCT(F11,QUOTIENT(QUOTIENT(FLOOR($L$6-J11,366),366),H11))</f>
        <v>3</v>
      </c>
      <c r="M11" s="11">
        <f t="shared" si="0"/>
        <v>1776</v>
      </c>
      <c r="N11" s="12">
        <f t="shared" si="1"/>
        <v>0</v>
      </c>
    </row>
    <row r="12" spans="1:14" s="13" customFormat="1" ht="21.75" customHeight="1">
      <c r="A12" s="8" t="s">
        <v>5</v>
      </c>
      <c r="B12" s="33" t="s">
        <v>39</v>
      </c>
      <c r="C12" s="34" t="s">
        <v>39</v>
      </c>
      <c r="D12" s="33">
        <v>0</v>
      </c>
      <c r="E12" s="33">
        <v>0</v>
      </c>
      <c r="F12" s="31">
        <v>1</v>
      </c>
      <c r="G12" s="31">
        <v>3</v>
      </c>
      <c r="H12" s="31">
        <v>3</v>
      </c>
      <c r="I12" s="10">
        <v>3</v>
      </c>
      <c r="J12" s="9">
        <v>37803</v>
      </c>
      <c r="K12" s="31">
        <f>PRODUCT(F12,QUOTIENT(QUOTIENT(FLOOR($K$6-J12,366),366),H12))</f>
        <v>2</v>
      </c>
      <c r="L12" s="31">
        <f>PRODUCT(F12,QUOTIENT(QUOTIENT(FLOOR($L$6-J12,366),366),H12))</f>
        <v>3</v>
      </c>
      <c r="M12" s="11">
        <f t="shared" si="0"/>
        <v>348</v>
      </c>
      <c r="N12" s="12">
        <f t="shared" si="1"/>
        <v>174</v>
      </c>
    </row>
    <row r="13" spans="1:14" ht="21.75" customHeight="1">
      <c r="A13" s="14" t="s">
        <v>6</v>
      </c>
      <c r="B13" s="35" t="s">
        <v>40</v>
      </c>
      <c r="C13" s="36" t="s">
        <v>40</v>
      </c>
      <c r="D13" s="35" t="s">
        <v>40</v>
      </c>
      <c r="E13" s="35" t="s">
        <v>40</v>
      </c>
      <c r="F13" s="20">
        <v>1</v>
      </c>
      <c r="G13" s="20">
        <v>3</v>
      </c>
      <c r="H13" s="20">
        <v>0</v>
      </c>
      <c r="I13" s="16">
        <v>4</v>
      </c>
      <c r="J13" s="15"/>
      <c r="K13" s="20"/>
      <c r="L13" s="20"/>
      <c r="M13" s="19"/>
      <c r="N13" s="17"/>
    </row>
    <row r="14" spans="1:14" s="60" customFormat="1" ht="21.75" customHeight="1">
      <c r="A14" s="52" t="s">
        <v>7</v>
      </c>
      <c r="B14" s="53" t="s">
        <v>41</v>
      </c>
      <c r="C14" s="54" t="s">
        <v>41</v>
      </c>
      <c r="D14" s="53" t="s">
        <v>41</v>
      </c>
      <c r="E14" s="53" t="s">
        <v>41</v>
      </c>
      <c r="F14" s="55">
        <v>1</v>
      </c>
      <c r="G14" s="55">
        <v>4</v>
      </c>
      <c r="H14" s="55">
        <v>4</v>
      </c>
      <c r="I14" s="56" t="s">
        <v>150</v>
      </c>
      <c r="J14" s="57">
        <v>40513</v>
      </c>
      <c r="K14" s="55">
        <f>PRODUCT(F14,QUOTIENT(QUOTIENT(FLOOR($K$6-J14,366),366),H14))+F14</f>
        <v>1</v>
      </c>
      <c r="L14" s="55">
        <f>PRODUCT(F14,QUOTIENT(QUOTIENT(FLOOR($L$6-J14,366),366),H14))+F14</f>
        <v>1</v>
      </c>
      <c r="M14" s="58">
        <f t="shared" si="0"/>
        <v>306</v>
      </c>
      <c r="N14" s="59">
        <f t="shared" si="1"/>
        <v>0</v>
      </c>
    </row>
    <row r="15" spans="1:14" s="13" customFormat="1" ht="21.75" customHeight="1">
      <c r="A15" s="8" t="s">
        <v>8</v>
      </c>
      <c r="B15" s="33" t="s">
        <v>42</v>
      </c>
      <c r="C15" s="34" t="s">
        <v>42</v>
      </c>
      <c r="D15" s="33" t="s">
        <v>42</v>
      </c>
      <c r="E15" s="33" t="s">
        <v>42</v>
      </c>
      <c r="F15" s="31">
        <v>1</v>
      </c>
      <c r="G15" s="31">
        <v>1</v>
      </c>
      <c r="H15" s="31">
        <v>1</v>
      </c>
      <c r="I15" s="10" t="s">
        <v>151</v>
      </c>
      <c r="J15" s="9">
        <v>39022</v>
      </c>
      <c r="K15" s="31">
        <f>PRODUCT(F15,QUOTIENT(QUOTIENT(FLOOR($K$6-J15,366),366),H15))</f>
        <v>4</v>
      </c>
      <c r="L15" s="31">
        <f>PRODUCT(F15,QUOTIENT(QUOTIENT(FLOOR($L$6-J15,366),366),H15))</f>
        <v>5</v>
      </c>
      <c r="M15" s="11">
        <f t="shared" si="0"/>
        <v>636</v>
      </c>
      <c r="N15" s="12">
        <f t="shared" si="1"/>
        <v>159</v>
      </c>
    </row>
    <row r="16" spans="1:14" ht="21.75" customHeight="1">
      <c r="A16" s="14" t="s">
        <v>9</v>
      </c>
      <c r="B16" s="35" t="s">
        <v>43</v>
      </c>
      <c r="C16" s="36" t="s">
        <v>43</v>
      </c>
      <c r="D16" s="35">
        <v>0</v>
      </c>
      <c r="E16" s="35">
        <v>0</v>
      </c>
      <c r="F16" s="20">
        <v>1</v>
      </c>
      <c r="G16" s="20">
        <v>5</v>
      </c>
      <c r="H16" s="20">
        <v>0</v>
      </c>
      <c r="I16" s="16">
        <v>5</v>
      </c>
      <c r="J16" s="15"/>
      <c r="K16" s="20"/>
      <c r="L16" s="20"/>
      <c r="M16" s="19"/>
      <c r="N16" s="17"/>
    </row>
    <row r="17" spans="1:14" s="13" customFormat="1" ht="21.75" customHeight="1">
      <c r="A17" s="8" t="s">
        <v>10</v>
      </c>
      <c r="B17" s="33">
        <v>0</v>
      </c>
      <c r="C17" s="34" t="s">
        <v>62</v>
      </c>
      <c r="D17" s="33">
        <v>0</v>
      </c>
      <c r="E17" s="33" t="s">
        <v>62</v>
      </c>
      <c r="F17" s="31">
        <v>1</v>
      </c>
      <c r="G17" s="31">
        <v>5</v>
      </c>
      <c r="H17" s="31">
        <v>0</v>
      </c>
      <c r="I17" s="10" t="s">
        <v>152</v>
      </c>
      <c r="J17" s="9">
        <v>39263</v>
      </c>
      <c r="K17" s="31"/>
      <c r="L17" s="31"/>
      <c r="M17" s="11"/>
      <c r="N17" s="12"/>
    </row>
    <row r="18" spans="1:14" s="13" customFormat="1" ht="21.75" customHeight="1">
      <c r="A18" s="8" t="s">
        <v>11</v>
      </c>
      <c r="B18" s="33" t="s">
        <v>44</v>
      </c>
      <c r="C18" s="34" t="s">
        <v>63</v>
      </c>
      <c r="D18" s="33" t="s">
        <v>73</v>
      </c>
      <c r="E18" s="33" t="s">
        <v>73</v>
      </c>
      <c r="F18" s="31">
        <v>1</v>
      </c>
      <c r="G18" s="31">
        <v>5</v>
      </c>
      <c r="H18" s="31">
        <v>5</v>
      </c>
      <c r="I18" s="10" t="s">
        <v>36</v>
      </c>
      <c r="J18" s="9">
        <v>39264</v>
      </c>
      <c r="K18" s="31">
        <f>PRODUCT(F18,QUOTIENT(QUOTIENT(FLOOR($K$6-J18,366),366),H18))</f>
        <v>0</v>
      </c>
      <c r="L18" s="31">
        <f>PRODUCT(F18,QUOTIENT(QUOTIENT(FLOOR($L$6-J18,366),366),H18))</f>
        <v>1</v>
      </c>
      <c r="M18" s="11">
        <f t="shared" si="0"/>
        <v>0</v>
      </c>
      <c r="N18" s="12">
        <f t="shared" si="1"/>
        <v>6600</v>
      </c>
    </row>
    <row r="19" spans="1:14" ht="21.75" customHeight="1">
      <c r="A19" s="14" t="s">
        <v>12</v>
      </c>
      <c r="B19" s="35" t="s">
        <v>45</v>
      </c>
      <c r="C19" s="36">
        <v>0</v>
      </c>
      <c r="D19" s="35">
        <v>0</v>
      </c>
      <c r="E19" s="35">
        <v>0</v>
      </c>
      <c r="F19" s="20">
        <v>0</v>
      </c>
      <c r="G19" s="20">
        <v>0</v>
      </c>
      <c r="H19" s="20">
        <v>0</v>
      </c>
      <c r="I19" s="16"/>
      <c r="J19" s="15"/>
      <c r="K19" s="20"/>
      <c r="L19" s="20"/>
      <c r="M19" s="19"/>
      <c r="N19" s="17"/>
    </row>
    <row r="20" spans="1:14" s="77" customFormat="1" ht="21.75" customHeight="1">
      <c r="A20" s="69" t="s">
        <v>13</v>
      </c>
      <c r="B20" s="70">
        <v>0</v>
      </c>
      <c r="C20" s="71" t="s">
        <v>64</v>
      </c>
      <c r="D20" s="70">
        <v>0</v>
      </c>
      <c r="E20" s="70">
        <v>0</v>
      </c>
      <c r="F20" s="72">
        <v>1</v>
      </c>
      <c r="G20" s="72">
        <v>5</v>
      </c>
      <c r="H20" s="72">
        <v>5</v>
      </c>
      <c r="I20" s="73" t="s">
        <v>153</v>
      </c>
      <c r="J20" s="74">
        <v>38869</v>
      </c>
      <c r="K20" s="72">
        <f>PRODUCT(F20,QUOTIENT(QUOTIENT(FLOOR($K$6-J20,366),366),H20))+F20</f>
        <v>2</v>
      </c>
      <c r="L20" s="72">
        <f>PRODUCT(F20,QUOTIENT(QUOTIENT(FLOOR($L$6-J20,366),366),H20))+F20</f>
        <v>2</v>
      </c>
      <c r="M20" s="75">
        <f t="shared" ref="M20" si="2">(L20*C20)-N20</f>
        <v>7800</v>
      </c>
      <c r="N20" s="76">
        <f t="shared" ref="N20" si="3">(L20-K20)*C20</f>
        <v>0</v>
      </c>
    </row>
    <row r="21" spans="1:14" ht="21.75" customHeight="1">
      <c r="A21" s="14" t="s">
        <v>14</v>
      </c>
      <c r="B21" s="35" t="s">
        <v>46</v>
      </c>
      <c r="C21" s="36">
        <v>0</v>
      </c>
      <c r="D21" s="35">
        <v>0</v>
      </c>
      <c r="E21" s="35">
        <v>0</v>
      </c>
      <c r="F21" s="20">
        <v>0</v>
      </c>
      <c r="G21" s="20">
        <v>0</v>
      </c>
      <c r="H21" s="20">
        <v>0</v>
      </c>
      <c r="I21" s="16"/>
      <c r="J21" s="15"/>
      <c r="K21" s="20"/>
      <c r="L21" s="20"/>
      <c r="M21" s="19"/>
      <c r="N21" s="17"/>
    </row>
    <row r="22" spans="1:14" s="29" customFormat="1" ht="21.75" customHeight="1">
      <c r="A22" s="24" t="s">
        <v>15</v>
      </c>
      <c r="B22" s="37">
        <v>0</v>
      </c>
      <c r="C22" s="38" t="s">
        <v>65</v>
      </c>
      <c r="D22" s="37">
        <v>0</v>
      </c>
      <c r="E22" s="37">
        <v>0</v>
      </c>
      <c r="F22" s="32">
        <v>1</v>
      </c>
      <c r="G22" s="32">
        <v>5</v>
      </c>
      <c r="H22" s="32">
        <v>5</v>
      </c>
      <c r="I22" s="26">
        <v>3</v>
      </c>
      <c r="J22" s="25">
        <v>39264</v>
      </c>
      <c r="K22" s="32">
        <f>PRODUCT(F22,QUOTIENT(QUOTIENT(FLOOR($K$6-J22,366),366),H22))</f>
        <v>0</v>
      </c>
      <c r="L22" s="32">
        <f>PRODUCT(F22,QUOTIENT(QUOTIENT(FLOOR($L$6-J22,366),366),H22))</f>
        <v>1</v>
      </c>
      <c r="M22" s="27">
        <f t="shared" si="0"/>
        <v>0</v>
      </c>
      <c r="N22" s="28">
        <f t="shared" si="1"/>
        <v>5200</v>
      </c>
    </row>
    <row r="23" spans="1:14" s="60" customFormat="1" ht="21.75" customHeight="1">
      <c r="A23" s="52" t="s">
        <v>16</v>
      </c>
      <c r="B23" s="53" t="s">
        <v>47</v>
      </c>
      <c r="C23" s="54" t="s">
        <v>66</v>
      </c>
      <c r="D23" s="53">
        <v>0</v>
      </c>
      <c r="E23" s="53">
        <v>0</v>
      </c>
      <c r="F23" s="55">
        <v>1</v>
      </c>
      <c r="G23" s="55">
        <v>5</v>
      </c>
      <c r="H23" s="55">
        <v>5</v>
      </c>
      <c r="I23" s="56">
        <v>3</v>
      </c>
      <c r="J23" s="57">
        <v>40513</v>
      </c>
      <c r="K23" s="55">
        <f>PRODUCT(F23,QUOTIENT(QUOTIENT(FLOOR($K$6-J23,366),366),H23))+F23</f>
        <v>1</v>
      </c>
      <c r="L23" s="55">
        <f>PRODUCT(F23,QUOTIENT(QUOTIENT(FLOOR($L$6-J23,366),366),H23))+F23</f>
        <v>1</v>
      </c>
      <c r="M23" s="58">
        <f t="shared" si="0"/>
        <v>3020</v>
      </c>
      <c r="N23" s="59">
        <f t="shared" si="1"/>
        <v>0</v>
      </c>
    </row>
    <row r="24" spans="1:14" s="13" customFormat="1" ht="21.75" customHeight="1">
      <c r="A24" s="8" t="s">
        <v>17</v>
      </c>
      <c r="B24" s="33" t="s">
        <v>48</v>
      </c>
      <c r="C24" s="34" t="s">
        <v>66</v>
      </c>
      <c r="D24" s="33" t="s">
        <v>74</v>
      </c>
      <c r="E24" s="33" t="s">
        <v>74</v>
      </c>
      <c r="F24" s="31">
        <v>1</v>
      </c>
      <c r="G24" s="31">
        <v>3</v>
      </c>
      <c r="H24" s="31">
        <v>3</v>
      </c>
      <c r="I24" s="10" t="s">
        <v>36</v>
      </c>
      <c r="J24" s="9">
        <v>39995</v>
      </c>
      <c r="K24" s="31">
        <f>PRODUCT(F24,QUOTIENT(QUOTIENT(FLOOR($K$6-J24,366),366),H24))</f>
        <v>0</v>
      </c>
      <c r="L24" s="31">
        <f>PRODUCT(F24,QUOTIENT(QUOTIENT(FLOOR($L$6-J24,366),366),H24))</f>
        <v>1</v>
      </c>
      <c r="M24" s="11">
        <f t="shared" si="0"/>
        <v>0</v>
      </c>
      <c r="N24" s="12">
        <f t="shared" si="1"/>
        <v>3020</v>
      </c>
    </row>
    <row r="25" spans="1:14" ht="21.75" customHeight="1">
      <c r="A25" s="14" t="s">
        <v>18</v>
      </c>
      <c r="B25" s="35" t="s">
        <v>49</v>
      </c>
      <c r="C25" s="36">
        <v>0</v>
      </c>
      <c r="D25" s="35">
        <v>0</v>
      </c>
      <c r="E25" s="35">
        <v>0</v>
      </c>
      <c r="F25" s="20">
        <v>0</v>
      </c>
      <c r="G25" s="20">
        <v>0</v>
      </c>
      <c r="H25" s="20">
        <v>0</v>
      </c>
      <c r="I25" s="16"/>
      <c r="J25" s="15"/>
      <c r="K25" s="20"/>
      <c r="L25" s="20"/>
      <c r="M25" s="19"/>
      <c r="N25" s="17"/>
    </row>
    <row r="26" spans="1:14" ht="21.75" customHeight="1">
      <c r="A26" s="14" t="s">
        <v>19</v>
      </c>
      <c r="B26" s="35" t="s">
        <v>50</v>
      </c>
      <c r="C26" s="36" t="s">
        <v>67</v>
      </c>
      <c r="D26" s="35">
        <v>0</v>
      </c>
      <c r="E26" s="35" t="s">
        <v>67</v>
      </c>
      <c r="F26" s="20">
        <v>1</v>
      </c>
      <c r="G26" s="20">
        <v>3</v>
      </c>
      <c r="H26" s="20">
        <v>0</v>
      </c>
      <c r="I26" s="16">
        <v>7</v>
      </c>
      <c r="J26" s="15"/>
      <c r="K26" s="20"/>
      <c r="L26" s="20"/>
      <c r="M26" s="19"/>
      <c r="N26" s="17"/>
    </row>
    <row r="27" spans="1:14" s="13" customFormat="1" ht="21.75" customHeight="1">
      <c r="A27" s="8" t="s">
        <v>20</v>
      </c>
      <c r="B27" s="33" t="s">
        <v>51</v>
      </c>
      <c r="C27" s="34" t="s">
        <v>51</v>
      </c>
      <c r="D27" s="33">
        <v>0</v>
      </c>
      <c r="E27" s="33">
        <v>0</v>
      </c>
      <c r="F27" s="31">
        <v>1</v>
      </c>
      <c r="G27" s="31">
        <v>3</v>
      </c>
      <c r="H27" s="31">
        <v>3</v>
      </c>
      <c r="I27" s="10">
        <v>7</v>
      </c>
      <c r="J27" s="9">
        <v>38169</v>
      </c>
      <c r="K27" s="31">
        <f>PRODUCT(F27,QUOTIENT(QUOTIENT(FLOOR($K$6-J27,366),366),H27))</f>
        <v>2</v>
      </c>
      <c r="L27" s="31">
        <f>PRODUCT(F27,QUOTIENT(QUOTIENT(FLOOR($L$6-J27,366),366),H27))</f>
        <v>2</v>
      </c>
      <c r="M27" s="11">
        <f t="shared" si="0"/>
        <v>1532</v>
      </c>
      <c r="N27" s="12">
        <f t="shared" si="1"/>
        <v>0</v>
      </c>
    </row>
    <row r="28" spans="1:14" s="60" customFormat="1" ht="21.75" customHeight="1">
      <c r="A28" s="52" t="s">
        <v>21</v>
      </c>
      <c r="B28" s="53" t="s">
        <v>52</v>
      </c>
      <c r="C28" s="54" t="s">
        <v>68</v>
      </c>
      <c r="D28" s="53">
        <v>0</v>
      </c>
      <c r="E28" s="53">
        <v>0</v>
      </c>
      <c r="F28" s="55">
        <v>1</v>
      </c>
      <c r="G28" s="55">
        <v>5</v>
      </c>
      <c r="H28" s="55">
        <v>5</v>
      </c>
      <c r="I28" s="56">
        <v>3</v>
      </c>
      <c r="J28" s="57">
        <v>40513</v>
      </c>
      <c r="K28" s="55">
        <f>PRODUCT(F28,QUOTIENT(QUOTIENT(FLOOR($K$6-J28,366),366),H28))+F28</f>
        <v>1</v>
      </c>
      <c r="L28" s="55">
        <f>PRODUCT(F28,QUOTIENT(QUOTIENT(FLOOR($L$6-J28,366),366),H28))+F28</f>
        <v>1</v>
      </c>
      <c r="M28" s="58">
        <f t="shared" si="0"/>
        <v>1280</v>
      </c>
      <c r="N28" s="59">
        <f t="shared" si="1"/>
        <v>0</v>
      </c>
    </row>
    <row r="29" spans="1:14" s="13" customFormat="1" ht="21.75" customHeight="1">
      <c r="A29" s="8" t="s">
        <v>22</v>
      </c>
      <c r="B29" s="33" t="s">
        <v>52</v>
      </c>
      <c r="C29" s="34" t="s">
        <v>68</v>
      </c>
      <c r="D29" s="33" t="s">
        <v>75</v>
      </c>
      <c r="E29" s="33" t="s">
        <v>75</v>
      </c>
      <c r="F29" s="31">
        <v>2</v>
      </c>
      <c r="G29" s="31">
        <v>3</v>
      </c>
      <c r="H29" s="31">
        <v>3</v>
      </c>
      <c r="I29" s="10" t="s">
        <v>36</v>
      </c>
      <c r="J29" s="9">
        <v>38534</v>
      </c>
      <c r="K29" s="31">
        <f>PRODUCT(F29,QUOTIENT(QUOTIENT(FLOOR($K$6-J29,366),366),H29))</f>
        <v>4</v>
      </c>
      <c r="L29" s="31">
        <f>PRODUCT(F29,QUOTIENT(QUOTIENT(FLOOR($L$6-J29,366),366),H29))</f>
        <v>4</v>
      </c>
      <c r="M29" s="11">
        <f t="shared" si="0"/>
        <v>5120</v>
      </c>
      <c r="N29" s="12">
        <f t="shared" si="1"/>
        <v>0</v>
      </c>
    </row>
    <row r="30" spans="1:14" s="77" customFormat="1" ht="21.75" customHeight="1">
      <c r="A30" s="69" t="s">
        <v>23</v>
      </c>
      <c r="B30" s="70" t="s">
        <v>53</v>
      </c>
      <c r="C30" s="71" t="s">
        <v>53</v>
      </c>
      <c r="D30" s="70">
        <v>0</v>
      </c>
      <c r="E30" s="70" t="s">
        <v>53</v>
      </c>
      <c r="F30" s="72">
        <v>1</v>
      </c>
      <c r="G30" s="72">
        <v>2</v>
      </c>
      <c r="H30" s="72">
        <v>2</v>
      </c>
      <c r="I30" s="73">
        <v>3</v>
      </c>
      <c r="J30" s="74">
        <v>38869</v>
      </c>
      <c r="K30" s="72">
        <f>PRODUCT(F30,QUOTIENT(QUOTIENT(FLOOR($K$6-J30,366),366),H30))+F30</f>
        <v>3</v>
      </c>
      <c r="L30" s="72">
        <f>PRODUCT(F30,QUOTIENT(QUOTIENT(FLOOR($L$6-J30,366),366),H30))+F30</f>
        <v>4</v>
      </c>
      <c r="M30" s="75">
        <f t="shared" si="0"/>
        <v>1347</v>
      </c>
      <c r="N30" s="76">
        <f t="shared" si="1"/>
        <v>449</v>
      </c>
    </row>
    <row r="31" spans="1:14" s="13" customFormat="1" ht="21.75" customHeight="1">
      <c r="A31" s="8" t="s">
        <v>24</v>
      </c>
      <c r="B31" s="33" t="s">
        <v>54</v>
      </c>
      <c r="C31" s="34" t="s">
        <v>54</v>
      </c>
      <c r="D31" s="33" t="s">
        <v>54</v>
      </c>
      <c r="E31" s="33" t="s">
        <v>54</v>
      </c>
      <c r="F31" s="31">
        <v>3</v>
      </c>
      <c r="G31" s="31">
        <v>2</v>
      </c>
      <c r="H31" s="31">
        <v>2</v>
      </c>
      <c r="I31" s="10" t="s">
        <v>36</v>
      </c>
      <c r="J31" s="9">
        <v>38169</v>
      </c>
      <c r="K31" s="31">
        <f>PRODUCT(F31,QUOTIENT(QUOTIENT(FLOOR($K$6-J31,366),366),H31))+1</f>
        <v>10</v>
      </c>
      <c r="L31" s="31">
        <f>PRODUCT(F31,QUOTIENT(QUOTIENT(FLOOR($L$6-J31,366),366),H31))+1</f>
        <v>13</v>
      </c>
      <c r="M31" s="11">
        <f t="shared" si="0"/>
        <v>4130</v>
      </c>
      <c r="N31" s="12">
        <f t="shared" si="1"/>
        <v>1239</v>
      </c>
    </row>
    <row r="32" spans="1:14" s="13" customFormat="1" ht="21.75" customHeight="1">
      <c r="A32" s="8" t="s">
        <v>25</v>
      </c>
      <c r="B32" s="33" t="s">
        <v>55</v>
      </c>
      <c r="C32" s="34" t="s">
        <v>55</v>
      </c>
      <c r="D32" s="33" t="s">
        <v>55</v>
      </c>
      <c r="E32" s="33" t="s">
        <v>55</v>
      </c>
      <c r="F32" s="31">
        <v>2</v>
      </c>
      <c r="G32" s="31">
        <v>2</v>
      </c>
      <c r="H32" s="31">
        <v>2</v>
      </c>
      <c r="I32" s="10" t="s">
        <v>36</v>
      </c>
      <c r="J32" s="9">
        <v>38169</v>
      </c>
      <c r="K32" s="31">
        <f>PRODUCT(F32,QUOTIENT(QUOTIENT(FLOOR($K$6-J32,366),366),H32))</f>
        <v>6</v>
      </c>
      <c r="L32" s="31">
        <f>PRODUCT(F32,QUOTIENT(QUOTIENT(FLOOR($L$6-J32,366),366),H32))</f>
        <v>8</v>
      </c>
      <c r="M32" s="11">
        <f t="shared" si="0"/>
        <v>336</v>
      </c>
      <c r="N32" s="12">
        <f t="shared" si="1"/>
        <v>112</v>
      </c>
    </row>
    <row r="33" spans="1:14" s="77" customFormat="1" ht="21.75" customHeight="1">
      <c r="A33" s="69" t="s">
        <v>26</v>
      </c>
      <c r="B33" s="70" t="s">
        <v>56</v>
      </c>
      <c r="C33" s="71" t="s">
        <v>56</v>
      </c>
      <c r="D33" s="70" t="s">
        <v>56</v>
      </c>
      <c r="E33" s="70" t="s">
        <v>56</v>
      </c>
      <c r="F33" s="72">
        <v>1</v>
      </c>
      <c r="G33" s="72">
        <v>5</v>
      </c>
      <c r="H33" s="72">
        <v>5</v>
      </c>
      <c r="I33" s="73" t="s">
        <v>36</v>
      </c>
      <c r="J33" s="74">
        <v>38869</v>
      </c>
      <c r="K33" s="72">
        <f>PRODUCT(F33,QUOTIENT(QUOTIENT(FLOOR($K$6-J33,366),366),H33))+F33</f>
        <v>2</v>
      </c>
      <c r="L33" s="72">
        <f>PRODUCT(F33,QUOTIENT(QUOTIENT(FLOOR($L$6-J33,366),366),H33))+F33</f>
        <v>2</v>
      </c>
      <c r="M33" s="75">
        <f t="shared" si="0"/>
        <v>54</v>
      </c>
      <c r="N33" s="76">
        <f t="shared" si="1"/>
        <v>0</v>
      </c>
    </row>
    <row r="34" spans="1:14" s="13" customFormat="1" ht="21.75" customHeight="1">
      <c r="A34" s="8" t="s">
        <v>27</v>
      </c>
      <c r="B34" s="33" t="s">
        <v>57</v>
      </c>
      <c r="C34" s="34" t="s">
        <v>69</v>
      </c>
      <c r="D34" s="33" t="s">
        <v>69</v>
      </c>
      <c r="E34" s="33" t="s">
        <v>69</v>
      </c>
      <c r="F34" s="31">
        <v>1</v>
      </c>
      <c r="G34" s="31">
        <v>3</v>
      </c>
      <c r="H34" s="31">
        <v>2</v>
      </c>
      <c r="I34" s="10" t="s">
        <v>154</v>
      </c>
      <c r="J34" s="9">
        <v>39022</v>
      </c>
      <c r="K34" s="31">
        <f>PRODUCT(F34,QUOTIENT(QUOTIENT(FLOOR($K$6-J34,366),366),H34))</f>
        <v>2</v>
      </c>
      <c r="L34" s="31">
        <f>PRODUCT(F34,QUOTIENT(QUOTIENT(FLOOR($L$6-J34,366),366),H34))</f>
        <v>2</v>
      </c>
      <c r="M34" s="11">
        <f t="shared" si="0"/>
        <v>4884</v>
      </c>
      <c r="N34" s="12">
        <f t="shared" si="1"/>
        <v>0</v>
      </c>
    </row>
    <row r="35" spans="1:14" s="13" customFormat="1" ht="21.75" customHeight="1">
      <c r="A35" s="8" t="s">
        <v>28</v>
      </c>
      <c r="B35" s="33" t="s">
        <v>58</v>
      </c>
      <c r="C35" s="34" t="s">
        <v>70</v>
      </c>
      <c r="D35" s="33" t="s">
        <v>70</v>
      </c>
      <c r="E35" s="33" t="s">
        <v>70</v>
      </c>
      <c r="F35" s="31">
        <v>1</v>
      </c>
      <c r="G35" s="31">
        <v>1</v>
      </c>
      <c r="H35" s="31">
        <v>1</v>
      </c>
      <c r="I35" s="10" t="s">
        <v>151</v>
      </c>
      <c r="J35" s="9">
        <v>39600</v>
      </c>
      <c r="K35" s="31">
        <f>PRODUCT(F35,QUOTIENT(QUOTIENT(FLOOR($K$6-J35,366),366),H35))</f>
        <v>3</v>
      </c>
      <c r="L35" s="31">
        <f>PRODUCT(F35,QUOTIENT(QUOTIENT(FLOOR($L$6-J35,366),366),H35))</f>
        <v>4</v>
      </c>
      <c r="M35" s="11">
        <f t="shared" si="0"/>
        <v>2985</v>
      </c>
      <c r="N35" s="12">
        <f t="shared" si="1"/>
        <v>995</v>
      </c>
    </row>
    <row r="36" spans="1:14" s="13" customFormat="1" ht="21.75" customHeight="1">
      <c r="A36" s="8" t="s">
        <v>29</v>
      </c>
      <c r="B36" s="33">
        <v>0</v>
      </c>
      <c r="C36" s="34" t="s">
        <v>71</v>
      </c>
      <c r="D36" s="33">
        <v>0</v>
      </c>
      <c r="E36" s="33">
        <v>0</v>
      </c>
      <c r="F36" s="31">
        <v>1</v>
      </c>
      <c r="G36" s="31">
        <v>2</v>
      </c>
      <c r="H36" s="31">
        <v>1</v>
      </c>
      <c r="I36" s="10" t="s">
        <v>155</v>
      </c>
      <c r="J36" s="9">
        <v>38899</v>
      </c>
      <c r="K36" s="31">
        <f>PRODUCT(F36,QUOTIENT(QUOTIENT(FLOOR($K$6-J36,366),366),H36))</f>
        <v>5</v>
      </c>
      <c r="L36" s="31">
        <f>PRODUCT(F36,QUOTIENT(QUOTIENT(FLOOR($L$6-J36,366),366),H36))</f>
        <v>6</v>
      </c>
      <c r="M36" s="11">
        <f t="shared" si="0"/>
        <v>1715</v>
      </c>
      <c r="N36" s="12">
        <f t="shared" si="1"/>
        <v>343</v>
      </c>
    </row>
    <row r="37" spans="1:14" ht="21.75" customHeight="1">
      <c r="A37" s="14" t="s">
        <v>30</v>
      </c>
      <c r="B37" s="35">
        <v>0</v>
      </c>
      <c r="C37" s="36">
        <v>0</v>
      </c>
      <c r="D37" s="35" t="s">
        <v>76</v>
      </c>
      <c r="E37" s="35" t="s">
        <v>76</v>
      </c>
      <c r="F37" s="20">
        <v>0</v>
      </c>
      <c r="G37" s="20">
        <v>0</v>
      </c>
      <c r="H37" s="20">
        <v>0</v>
      </c>
      <c r="I37" s="16"/>
      <c r="J37" s="15"/>
      <c r="K37" s="20"/>
      <c r="L37" s="20"/>
      <c r="M37" s="19"/>
      <c r="N37" s="17"/>
    </row>
    <row r="38" spans="1:14" ht="21.75" customHeight="1">
      <c r="A38" s="14" t="s">
        <v>31</v>
      </c>
      <c r="B38" s="35">
        <v>0</v>
      </c>
      <c r="C38" s="36">
        <v>0</v>
      </c>
      <c r="D38" s="35" t="s">
        <v>77</v>
      </c>
      <c r="E38" s="35" t="s">
        <v>77</v>
      </c>
      <c r="F38" s="20">
        <v>0</v>
      </c>
      <c r="G38" s="20">
        <v>0</v>
      </c>
      <c r="H38" s="20">
        <v>0</v>
      </c>
      <c r="I38" s="16"/>
      <c r="J38" s="15"/>
      <c r="K38" s="20"/>
      <c r="L38" s="20"/>
      <c r="M38" s="19"/>
      <c r="N38" s="17"/>
    </row>
    <row r="39" spans="1:14" ht="21.75" customHeight="1">
      <c r="A39" s="14" t="s">
        <v>32</v>
      </c>
      <c r="B39" s="35">
        <v>0</v>
      </c>
      <c r="C39" s="36">
        <v>0</v>
      </c>
      <c r="D39" s="35" t="s">
        <v>78</v>
      </c>
      <c r="E39" s="35" t="s">
        <v>78</v>
      </c>
      <c r="F39" s="20">
        <v>0</v>
      </c>
      <c r="G39" s="20">
        <v>0</v>
      </c>
      <c r="H39" s="20">
        <v>0</v>
      </c>
      <c r="I39" s="16"/>
      <c r="J39" s="15"/>
      <c r="K39" s="20"/>
      <c r="L39" s="20"/>
      <c r="M39" s="19"/>
      <c r="N39" s="17"/>
    </row>
    <row r="40" spans="1:14" s="13" customFormat="1" ht="21.75" customHeight="1">
      <c r="A40" s="8" t="s">
        <v>33</v>
      </c>
      <c r="B40" s="33" t="s">
        <v>59</v>
      </c>
      <c r="C40" s="34" t="s">
        <v>59</v>
      </c>
      <c r="D40" s="33">
        <v>0</v>
      </c>
      <c r="E40" s="33">
        <v>0</v>
      </c>
      <c r="F40" s="31">
        <v>2</v>
      </c>
      <c r="G40" s="31">
        <v>1</v>
      </c>
      <c r="H40" s="31">
        <v>1</v>
      </c>
      <c r="I40" s="10" t="s">
        <v>156</v>
      </c>
      <c r="J40" s="9">
        <v>38534</v>
      </c>
      <c r="K40" s="31">
        <f>PRODUCT(F40,QUOTIENT(QUOTIENT(FLOOR($K$6-J40,366),366),H40))</f>
        <v>12</v>
      </c>
      <c r="L40" s="31">
        <f>PRODUCT(F40,QUOTIENT(QUOTIENT(FLOOR($L$6-J40,366),366),H40))</f>
        <v>14</v>
      </c>
      <c r="M40" s="11">
        <f t="shared" si="0"/>
        <v>3480</v>
      </c>
      <c r="N40" s="12">
        <f t="shared" si="1"/>
        <v>580</v>
      </c>
    </row>
    <row r="41" spans="1:14" ht="21.75" customHeight="1">
      <c r="A41" s="14" t="s">
        <v>79</v>
      </c>
      <c r="B41" s="35">
        <v>0</v>
      </c>
      <c r="C41" s="36">
        <v>0</v>
      </c>
      <c r="D41" s="35" t="s">
        <v>127</v>
      </c>
      <c r="E41" s="35" t="s">
        <v>127</v>
      </c>
      <c r="F41" s="20">
        <v>0</v>
      </c>
      <c r="G41" s="20">
        <v>0</v>
      </c>
      <c r="H41" s="20">
        <v>0</v>
      </c>
      <c r="I41" s="16"/>
      <c r="J41" s="15"/>
      <c r="K41" s="20"/>
      <c r="L41" s="20"/>
      <c r="M41" s="19"/>
      <c r="N41" s="17"/>
    </row>
    <row r="42" spans="1:14" ht="21.75" customHeight="1">
      <c r="A42" s="14" t="s">
        <v>80</v>
      </c>
      <c r="B42" s="35" t="s">
        <v>109</v>
      </c>
      <c r="C42" s="36" t="s">
        <v>109</v>
      </c>
      <c r="D42" s="35" t="s">
        <v>109</v>
      </c>
      <c r="E42" s="35" t="s">
        <v>109</v>
      </c>
      <c r="F42" s="20">
        <v>2</v>
      </c>
      <c r="G42" s="20">
        <v>1</v>
      </c>
      <c r="H42" s="20">
        <v>0</v>
      </c>
      <c r="I42" s="16">
        <v>4</v>
      </c>
      <c r="J42" s="15"/>
      <c r="K42" s="20"/>
      <c r="L42" s="20"/>
      <c r="M42" s="19"/>
      <c r="N42" s="17"/>
    </row>
    <row r="43" spans="1:14" ht="21.75" customHeight="1">
      <c r="A43" s="14" t="s">
        <v>81</v>
      </c>
      <c r="B43" s="35">
        <v>0</v>
      </c>
      <c r="C43" s="36">
        <v>0</v>
      </c>
      <c r="D43" s="35" t="s">
        <v>128</v>
      </c>
      <c r="E43" s="35" t="s">
        <v>128</v>
      </c>
      <c r="F43" s="20">
        <v>0</v>
      </c>
      <c r="G43" s="20">
        <v>0</v>
      </c>
      <c r="H43" s="20">
        <v>0</v>
      </c>
      <c r="I43" s="16"/>
      <c r="J43" s="15"/>
      <c r="K43" s="20"/>
      <c r="L43" s="20"/>
      <c r="M43" s="19"/>
      <c r="N43" s="17"/>
    </row>
    <row r="44" spans="1:14" s="77" customFormat="1" ht="21.75" customHeight="1">
      <c r="A44" s="69" t="s">
        <v>82</v>
      </c>
      <c r="B44" s="70" t="s">
        <v>110</v>
      </c>
      <c r="C44" s="71" t="s">
        <v>110</v>
      </c>
      <c r="D44" s="70" t="s">
        <v>110</v>
      </c>
      <c r="E44" s="70" t="s">
        <v>110</v>
      </c>
      <c r="F44" s="72">
        <v>2</v>
      </c>
      <c r="G44" s="72">
        <v>1</v>
      </c>
      <c r="H44" s="72">
        <v>1</v>
      </c>
      <c r="I44" s="73">
        <v>4</v>
      </c>
      <c r="J44" s="74">
        <v>38869</v>
      </c>
      <c r="K44" s="72">
        <f>PRODUCT(F44,QUOTIENT(QUOTIENT(FLOOR($K$6-J44,366),366),H44))+F44</f>
        <v>12</v>
      </c>
      <c r="L44" s="72">
        <f>PRODUCT(F44,QUOTIENT(QUOTIENT(FLOOR($L$6-J44,366),366),H44))+F44</f>
        <v>14</v>
      </c>
      <c r="M44" s="75">
        <f t="shared" si="0"/>
        <v>2124</v>
      </c>
      <c r="N44" s="76">
        <f t="shared" si="1"/>
        <v>354</v>
      </c>
    </row>
    <row r="45" spans="1:14" ht="21.75" customHeight="1">
      <c r="A45" s="14" t="s">
        <v>83</v>
      </c>
      <c r="B45" s="35" t="s">
        <v>111</v>
      </c>
      <c r="C45" s="36" t="s">
        <v>111</v>
      </c>
      <c r="D45" s="35" t="s">
        <v>111</v>
      </c>
      <c r="E45" s="35" t="s">
        <v>111</v>
      </c>
      <c r="F45" s="20">
        <v>0</v>
      </c>
      <c r="G45" s="20">
        <v>0</v>
      </c>
      <c r="H45" s="20">
        <v>0</v>
      </c>
      <c r="I45" s="16"/>
      <c r="J45" s="15"/>
      <c r="K45" s="20"/>
      <c r="L45" s="20"/>
      <c r="M45" s="19"/>
      <c r="N45" s="17"/>
    </row>
    <row r="46" spans="1:14" s="77" customFormat="1" ht="21.75" customHeight="1">
      <c r="A46" s="69" t="s">
        <v>84</v>
      </c>
      <c r="B46" s="70" t="s">
        <v>42</v>
      </c>
      <c r="C46" s="71" t="s">
        <v>42</v>
      </c>
      <c r="D46" s="70" t="s">
        <v>42</v>
      </c>
      <c r="E46" s="70" t="s">
        <v>42</v>
      </c>
      <c r="F46" s="72">
        <v>2</v>
      </c>
      <c r="G46" s="72">
        <v>1</v>
      </c>
      <c r="H46" s="72">
        <v>1</v>
      </c>
      <c r="I46" s="73">
        <v>4</v>
      </c>
      <c r="J46" s="74">
        <v>38869</v>
      </c>
      <c r="K46" s="72">
        <f>PRODUCT(F46,QUOTIENT(QUOTIENT(FLOOR($K$6-J46,366),366),H46))+F46</f>
        <v>12</v>
      </c>
      <c r="L46" s="72">
        <f>PRODUCT(F46,QUOTIENT(QUOTIENT(FLOOR($L$6-J46,366),366),H46))+F46</f>
        <v>14</v>
      </c>
      <c r="M46" s="75">
        <f t="shared" si="0"/>
        <v>1908</v>
      </c>
      <c r="N46" s="76">
        <f t="shared" si="1"/>
        <v>318</v>
      </c>
    </row>
    <row r="47" spans="1:14" ht="21.75" customHeight="1">
      <c r="A47" s="14" t="s">
        <v>85</v>
      </c>
      <c r="B47" s="35">
        <v>0</v>
      </c>
      <c r="C47" s="36">
        <v>0</v>
      </c>
      <c r="D47" s="35" t="s">
        <v>129</v>
      </c>
      <c r="E47" s="35">
        <v>0</v>
      </c>
      <c r="F47" s="20">
        <v>0</v>
      </c>
      <c r="G47" s="20">
        <v>0</v>
      </c>
      <c r="H47" s="20">
        <v>0</v>
      </c>
      <c r="I47" s="16"/>
      <c r="J47" s="15"/>
      <c r="K47" s="20"/>
      <c r="L47" s="20"/>
      <c r="M47" s="19"/>
      <c r="N47" s="17"/>
    </row>
    <row r="48" spans="1:14" ht="21.75" customHeight="1">
      <c r="A48" s="14" t="s">
        <v>86</v>
      </c>
      <c r="B48" s="35">
        <v>0</v>
      </c>
      <c r="C48" s="36">
        <v>0</v>
      </c>
      <c r="D48" s="35" t="s">
        <v>130</v>
      </c>
      <c r="E48" s="35">
        <v>0</v>
      </c>
      <c r="F48" s="20">
        <v>0</v>
      </c>
      <c r="G48" s="20">
        <v>0</v>
      </c>
      <c r="H48" s="20">
        <v>0</v>
      </c>
      <c r="I48" s="16"/>
      <c r="J48" s="15"/>
      <c r="K48" s="20"/>
      <c r="L48" s="20"/>
      <c r="M48" s="19"/>
      <c r="N48" s="17"/>
    </row>
    <row r="49" spans="1:14" s="29" customFormat="1" ht="21.75" customHeight="1">
      <c r="A49" s="24" t="s">
        <v>87</v>
      </c>
      <c r="B49" s="37" t="s">
        <v>112</v>
      </c>
      <c r="C49" s="38" t="s">
        <v>112</v>
      </c>
      <c r="D49" s="37">
        <v>0</v>
      </c>
      <c r="E49" s="37" t="s">
        <v>112</v>
      </c>
      <c r="F49" s="32">
        <v>1</v>
      </c>
      <c r="G49" s="32">
        <v>5</v>
      </c>
      <c r="H49" s="32">
        <v>5</v>
      </c>
      <c r="I49" s="26">
        <v>3</v>
      </c>
      <c r="J49" s="25">
        <v>39873</v>
      </c>
      <c r="K49" s="32">
        <f>PRODUCT(F49,QUOTIENT(QUOTIENT(FLOOR($K$6-J49,366),366),H49))+1</f>
        <v>1</v>
      </c>
      <c r="L49" s="32">
        <f>PRODUCT(F49,QUOTIENT(QUOTIENT(FLOOR($L$6-J49,366),366),H49))+1</f>
        <v>1</v>
      </c>
      <c r="M49" s="27">
        <f t="shared" si="0"/>
        <v>64</v>
      </c>
      <c r="N49" s="28">
        <f t="shared" si="1"/>
        <v>0</v>
      </c>
    </row>
    <row r="50" spans="1:14" s="13" customFormat="1" ht="21.75" customHeight="1">
      <c r="A50" s="8" t="s">
        <v>88</v>
      </c>
      <c r="B50" s="33" t="s">
        <v>112</v>
      </c>
      <c r="C50" s="34" t="s">
        <v>112</v>
      </c>
      <c r="D50" s="33" t="s">
        <v>112</v>
      </c>
      <c r="E50" s="33" t="s">
        <v>112</v>
      </c>
      <c r="F50" s="31">
        <v>1</v>
      </c>
      <c r="G50" s="31">
        <v>3</v>
      </c>
      <c r="H50" s="31">
        <v>3</v>
      </c>
      <c r="I50" s="10" t="s">
        <v>36</v>
      </c>
      <c r="J50" s="9">
        <v>37500</v>
      </c>
      <c r="K50" s="31">
        <f>PRODUCT(F50,QUOTIENT(QUOTIENT(FLOOR($K$6-J50,366),366),H50))</f>
        <v>2</v>
      </c>
      <c r="L50" s="31">
        <f>PRODUCT(F50,QUOTIENT(QUOTIENT(FLOOR($L$6-J50,366),366),H50))</f>
        <v>3</v>
      </c>
      <c r="M50" s="11">
        <f t="shared" si="0"/>
        <v>128</v>
      </c>
      <c r="N50" s="12">
        <f t="shared" si="1"/>
        <v>64</v>
      </c>
    </row>
    <row r="51" spans="1:14" s="60" customFormat="1" ht="21.75" customHeight="1">
      <c r="A51" s="52" t="s">
        <v>89</v>
      </c>
      <c r="B51" s="53" t="s">
        <v>113</v>
      </c>
      <c r="C51" s="54" t="s">
        <v>124</v>
      </c>
      <c r="D51" s="53">
        <v>0</v>
      </c>
      <c r="E51" s="53">
        <v>0</v>
      </c>
      <c r="F51" s="55">
        <v>1</v>
      </c>
      <c r="G51" s="55">
        <v>15</v>
      </c>
      <c r="H51" s="55">
        <v>15</v>
      </c>
      <c r="I51" s="56">
        <v>3</v>
      </c>
      <c r="J51" s="57">
        <v>40513</v>
      </c>
      <c r="K51" s="55">
        <f>PRODUCT(F51,QUOTIENT(QUOTIENT(FLOOR($K$6-J51,366),366),H51))+F51</f>
        <v>1</v>
      </c>
      <c r="L51" s="55">
        <f>PRODUCT(F51,QUOTIENT(QUOTIENT(FLOOR($L$6-J51,366),366),H51))+F51</f>
        <v>1</v>
      </c>
      <c r="M51" s="58">
        <f t="shared" si="0"/>
        <v>1700</v>
      </c>
      <c r="N51" s="59">
        <f t="shared" si="1"/>
        <v>0</v>
      </c>
    </row>
    <row r="52" spans="1:14" s="13" customFormat="1" ht="21.75" customHeight="1">
      <c r="A52" s="8" t="s">
        <v>90</v>
      </c>
      <c r="B52" s="33" t="s">
        <v>114</v>
      </c>
      <c r="C52" s="34" t="s">
        <v>114</v>
      </c>
      <c r="D52" s="33" t="s">
        <v>131</v>
      </c>
      <c r="E52" s="33" t="s">
        <v>131</v>
      </c>
      <c r="F52" s="31">
        <v>1</v>
      </c>
      <c r="G52" s="31">
        <v>5</v>
      </c>
      <c r="H52" s="31">
        <v>5</v>
      </c>
      <c r="I52" s="10">
        <v>11</v>
      </c>
      <c r="J52" s="9">
        <v>39264</v>
      </c>
      <c r="K52" s="31"/>
      <c r="L52" s="31"/>
      <c r="M52" s="11"/>
      <c r="N52" s="12"/>
    </row>
    <row r="53" spans="1:14" s="13" customFormat="1" ht="21.75" customHeight="1">
      <c r="A53" s="8" t="s">
        <v>91</v>
      </c>
      <c r="B53" s="33">
        <v>0</v>
      </c>
      <c r="C53" s="34">
        <v>0</v>
      </c>
      <c r="D53" s="33" t="s">
        <v>132</v>
      </c>
      <c r="E53" s="33" t="s">
        <v>132</v>
      </c>
      <c r="F53" s="31">
        <v>0</v>
      </c>
      <c r="G53" s="31">
        <v>0</v>
      </c>
      <c r="H53" s="31">
        <v>0</v>
      </c>
      <c r="I53" s="10"/>
      <c r="J53" s="9">
        <v>37135</v>
      </c>
      <c r="K53" s="31"/>
      <c r="L53" s="31"/>
      <c r="M53" s="11"/>
      <c r="N53" s="12"/>
    </row>
    <row r="54" spans="1:14" s="13" customFormat="1" ht="21.75" customHeight="1">
      <c r="A54" s="8" t="s">
        <v>92</v>
      </c>
      <c r="B54" s="33" t="s">
        <v>115</v>
      </c>
      <c r="C54" s="34" t="s">
        <v>125</v>
      </c>
      <c r="D54" s="33" t="s">
        <v>125</v>
      </c>
      <c r="E54" s="33" t="s">
        <v>125</v>
      </c>
      <c r="F54" s="31">
        <v>1</v>
      </c>
      <c r="G54" s="31">
        <v>1</v>
      </c>
      <c r="H54" s="31">
        <v>1</v>
      </c>
      <c r="I54" s="10" t="s">
        <v>36</v>
      </c>
      <c r="J54" s="9">
        <v>38899</v>
      </c>
      <c r="K54" s="31">
        <f>PRODUCT(F54,QUOTIENT(QUOTIENT(FLOOR($K$6-J54,366),366),H54))</f>
        <v>5</v>
      </c>
      <c r="L54" s="31">
        <f>PRODUCT(F54,QUOTIENT(QUOTIENT(FLOOR($L$6-J54,366),366),H54))</f>
        <v>6</v>
      </c>
      <c r="M54" s="11">
        <f t="shared" si="0"/>
        <v>6190</v>
      </c>
      <c r="N54" s="12">
        <f t="shared" si="1"/>
        <v>1238</v>
      </c>
    </row>
    <row r="55" spans="1:14" s="13" customFormat="1" ht="21.75" customHeight="1">
      <c r="A55" s="8" t="s">
        <v>93</v>
      </c>
      <c r="B55" s="33" t="s">
        <v>116</v>
      </c>
      <c r="C55" s="34" t="s">
        <v>116</v>
      </c>
      <c r="D55" s="33" t="s">
        <v>133</v>
      </c>
      <c r="E55" s="33" t="s">
        <v>133</v>
      </c>
      <c r="F55" s="31">
        <v>1</v>
      </c>
      <c r="G55" s="31">
        <v>3</v>
      </c>
      <c r="H55" s="31">
        <v>3</v>
      </c>
      <c r="I55" s="10" t="s">
        <v>157</v>
      </c>
      <c r="J55" s="9">
        <v>39814</v>
      </c>
      <c r="K55" s="31">
        <f>PRODUCT(F55,QUOTIENT(QUOTIENT(FLOOR($K$6-J55,366),366),H55))+F55</f>
        <v>1</v>
      </c>
      <c r="L55" s="31">
        <f>PRODUCT(F55,QUOTIENT(QUOTIENT(FLOOR($L$6-J55,366),366),H55))+F55</f>
        <v>2</v>
      </c>
      <c r="M55" s="11">
        <f t="shared" si="0"/>
        <v>2027</v>
      </c>
      <c r="N55" s="12">
        <f t="shared" si="1"/>
        <v>2027</v>
      </c>
    </row>
    <row r="56" spans="1:14" s="60" customFormat="1" ht="21.75" customHeight="1">
      <c r="A56" s="52" t="s">
        <v>94</v>
      </c>
      <c r="B56" s="53" t="s">
        <v>117</v>
      </c>
      <c r="C56" s="54" t="s">
        <v>117</v>
      </c>
      <c r="D56" s="53">
        <v>0</v>
      </c>
      <c r="E56" s="53">
        <v>0</v>
      </c>
      <c r="F56" s="55">
        <v>1</v>
      </c>
      <c r="G56" s="55">
        <v>4</v>
      </c>
      <c r="H56" s="55">
        <v>4</v>
      </c>
      <c r="I56" s="56" t="s">
        <v>158</v>
      </c>
      <c r="J56" s="57">
        <v>40513</v>
      </c>
      <c r="K56" s="55">
        <f>PRODUCT(F56,QUOTIENT(QUOTIENT(FLOOR($K$6-J56,366),366),H56))+F56</f>
        <v>1</v>
      </c>
      <c r="L56" s="55">
        <f>PRODUCT(F56,QUOTIENT(QUOTIENT(FLOOR($L$6-J56,366),366),H56))+F56</f>
        <v>1</v>
      </c>
      <c r="M56" s="58">
        <f t="shared" si="0"/>
        <v>5950</v>
      </c>
      <c r="N56" s="59">
        <f t="shared" si="1"/>
        <v>0</v>
      </c>
    </row>
    <row r="57" spans="1:14" s="13" customFormat="1" ht="21.75" customHeight="1">
      <c r="A57" s="8" t="s">
        <v>95</v>
      </c>
      <c r="B57" s="33" t="s">
        <v>118</v>
      </c>
      <c r="C57" s="34" t="s">
        <v>126</v>
      </c>
      <c r="D57" s="33">
        <v>0</v>
      </c>
      <c r="E57" s="33" t="s">
        <v>126</v>
      </c>
      <c r="F57" s="31">
        <v>1</v>
      </c>
      <c r="G57" s="31">
        <v>3</v>
      </c>
      <c r="H57" s="31">
        <v>3</v>
      </c>
      <c r="I57" s="10">
        <v>12</v>
      </c>
      <c r="J57" s="9">
        <v>39264</v>
      </c>
      <c r="K57" s="31">
        <f>PRODUCT(F57,QUOTIENT(QUOTIENT(FLOOR($K$6-J57,366),366),H57))</f>
        <v>1</v>
      </c>
      <c r="L57" s="31">
        <f>PRODUCT(F57,QUOTIENT(QUOTIENT(FLOOR($L$6-J57,366),366),H57))</f>
        <v>1</v>
      </c>
      <c r="M57" s="11">
        <f t="shared" si="0"/>
        <v>1200</v>
      </c>
      <c r="N57" s="12">
        <f t="shared" si="1"/>
        <v>0</v>
      </c>
    </row>
    <row r="58" spans="1:14" s="13" customFormat="1" ht="21.75" customHeight="1">
      <c r="A58" s="8" t="s">
        <v>96</v>
      </c>
      <c r="B58" s="33" t="s">
        <v>119</v>
      </c>
      <c r="C58" s="34" t="s">
        <v>119</v>
      </c>
      <c r="D58" s="33" t="s">
        <v>119</v>
      </c>
      <c r="E58" s="33" t="s">
        <v>119</v>
      </c>
      <c r="F58" s="31">
        <v>2</v>
      </c>
      <c r="G58" s="31">
        <v>1</v>
      </c>
      <c r="H58" s="31">
        <v>1</v>
      </c>
      <c r="I58" s="10" t="s">
        <v>36</v>
      </c>
      <c r="J58" s="9">
        <v>38534</v>
      </c>
      <c r="K58" s="31">
        <f>PRODUCT(F58,QUOTIENT(QUOTIENT(FLOOR($K$6-J58,366),366),H58))</f>
        <v>12</v>
      </c>
      <c r="L58" s="31">
        <f>PRODUCT(F58,QUOTIENT(QUOTIENT(FLOOR($L$6-J58,366),366),H58))</f>
        <v>14</v>
      </c>
      <c r="M58" s="11">
        <f t="shared" si="0"/>
        <v>300</v>
      </c>
      <c r="N58" s="12">
        <f t="shared" si="1"/>
        <v>50</v>
      </c>
    </row>
    <row r="59" spans="1:14" ht="21.75" customHeight="1">
      <c r="A59" s="14" t="s">
        <v>97</v>
      </c>
      <c r="B59" s="35">
        <v>0</v>
      </c>
      <c r="C59" s="36">
        <v>0</v>
      </c>
      <c r="D59" s="35" t="s">
        <v>39</v>
      </c>
      <c r="E59" s="35" t="s">
        <v>39</v>
      </c>
      <c r="F59" s="20">
        <v>0</v>
      </c>
      <c r="G59" s="20">
        <v>0</v>
      </c>
      <c r="H59" s="20">
        <v>0</v>
      </c>
      <c r="I59" s="16"/>
      <c r="J59" s="15"/>
      <c r="K59" s="20"/>
      <c r="L59" s="20"/>
      <c r="M59" s="19"/>
      <c r="N59" s="17"/>
    </row>
    <row r="60" spans="1:14" ht="21.75" customHeight="1">
      <c r="A60" s="14" t="s">
        <v>98</v>
      </c>
      <c r="B60" s="35">
        <v>0</v>
      </c>
      <c r="C60" s="36">
        <v>0</v>
      </c>
      <c r="D60" s="35" t="s">
        <v>134</v>
      </c>
      <c r="E60" s="35" t="s">
        <v>134</v>
      </c>
      <c r="F60" s="20">
        <v>0</v>
      </c>
      <c r="G60" s="20">
        <v>0</v>
      </c>
      <c r="H60" s="20">
        <v>0</v>
      </c>
      <c r="I60" s="16"/>
      <c r="J60" s="15"/>
      <c r="K60" s="20"/>
      <c r="L60" s="20"/>
      <c r="M60" s="19"/>
      <c r="N60" s="17"/>
    </row>
    <row r="61" spans="1:14" ht="21.75" customHeight="1">
      <c r="A61" s="14" t="s">
        <v>99</v>
      </c>
      <c r="B61" s="35">
        <v>0</v>
      </c>
      <c r="C61" s="36">
        <v>0</v>
      </c>
      <c r="D61" s="35" t="s">
        <v>135</v>
      </c>
      <c r="E61" s="35">
        <v>0</v>
      </c>
      <c r="F61" s="20">
        <v>0</v>
      </c>
      <c r="G61" s="20">
        <v>0</v>
      </c>
      <c r="H61" s="20">
        <v>0</v>
      </c>
      <c r="I61" s="16"/>
      <c r="J61" s="15"/>
      <c r="K61" s="20"/>
      <c r="L61" s="20"/>
      <c r="M61" s="19"/>
      <c r="N61" s="17"/>
    </row>
    <row r="62" spans="1:14" s="60" customFormat="1" ht="21.75" customHeight="1">
      <c r="A62" s="52" t="s">
        <v>100</v>
      </c>
      <c r="B62" s="53" t="s">
        <v>120</v>
      </c>
      <c r="C62" s="54" t="s">
        <v>120</v>
      </c>
      <c r="D62" s="53">
        <v>0</v>
      </c>
      <c r="E62" s="53">
        <v>0</v>
      </c>
      <c r="F62" s="55">
        <v>1</v>
      </c>
      <c r="G62" s="55">
        <v>3</v>
      </c>
      <c r="H62" s="55">
        <v>3</v>
      </c>
      <c r="I62" s="56">
        <v>8</v>
      </c>
      <c r="J62" s="57">
        <v>40513</v>
      </c>
      <c r="K62" s="55">
        <f>PRODUCT(F62,QUOTIENT(QUOTIENT(FLOOR($K$6-J62,366),366),H62))+F62</f>
        <v>1</v>
      </c>
      <c r="L62" s="55">
        <f>PRODUCT(F62,QUOTIENT(QUOTIENT(FLOOR($L$6-J62,366),366),H62))+F62</f>
        <v>1</v>
      </c>
      <c r="M62" s="58">
        <f t="shared" ref="M62" si="4">(L62*C62)-N62</f>
        <v>593</v>
      </c>
      <c r="N62" s="59">
        <f t="shared" ref="N62" si="5">(L62-K62)*C62</f>
        <v>0</v>
      </c>
    </row>
    <row r="63" spans="1:14" s="30" customFormat="1" ht="21.75" customHeight="1">
      <c r="A63" s="14" t="s">
        <v>101</v>
      </c>
      <c r="B63" s="35">
        <v>0</v>
      </c>
      <c r="C63" s="36">
        <v>0</v>
      </c>
      <c r="D63" s="35" t="s">
        <v>136</v>
      </c>
      <c r="E63" s="35" t="s">
        <v>136</v>
      </c>
      <c r="F63" s="23">
        <v>1</v>
      </c>
      <c r="G63" s="23">
        <v>3</v>
      </c>
      <c r="H63" s="23">
        <v>3</v>
      </c>
      <c r="I63" s="16">
        <v>8</v>
      </c>
      <c r="J63" s="15"/>
      <c r="K63" s="23"/>
      <c r="L63" s="23"/>
      <c r="M63" s="19"/>
      <c r="N63" s="17"/>
    </row>
    <row r="64" spans="1:14" ht="21.75" customHeight="1">
      <c r="A64" s="14" t="s">
        <v>102</v>
      </c>
      <c r="B64" s="35" t="s">
        <v>121</v>
      </c>
      <c r="C64" s="36">
        <v>0</v>
      </c>
      <c r="D64" s="35">
        <v>0</v>
      </c>
      <c r="E64" s="35">
        <v>0</v>
      </c>
      <c r="F64" s="20">
        <v>1</v>
      </c>
      <c r="G64" s="20">
        <v>5</v>
      </c>
      <c r="H64" s="20">
        <v>5</v>
      </c>
      <c r="I64" s="16" t="s">
        <v>159</v>
      </c>
      <c r="J64" s="15"/>
      <c r="K64" s="20"/>
      <c r="L64" s="20"/>
      <c r="M64" s="19"/>
      <c r="N64" s="17"/>
    </row>
    <row r="65" spans="1:14" s="60" customFormat="1" ht="21.75" customHeight="1">
      <c r="A65" s="52" t="s">
        <v>103</v>
      </c>
      <c r="B65" s="53">
        <v>0</v>
      </c>
      <c r="C65" s="54" t="s">
        <v>40</v>
      </c>
      <c r="D65" s="53">
        <v>0</v>
      </c>
      <c r="E65" s="53" t="s">
        <v>40</v>
      </c>
      <c r="F65" s="55">
        <v>1</v>
      </c>
      <c r="G65" s="55">
        <v>5</v>
      </c>
      <c r="H65" s="55">
        <v>5</v>
      </c>
      <c r="I65" s="56" t="s">
        <v>159</v>
      </c>
      <c r="J65" s="57">
        <v>40513</v>
      </c>
      <c r="K65" s="55">
        <f>PRODUCT(F65,QUOTIENT(QUOTIENT(FLOOR($K$6-J65,366),366),H65))+F65</f>
        <v>1</v>
      </c>
      <c r="L65" s="55">
        <f>PRODUCT(F65,QUOTIENT(QUOTIENT(FLOOR($L$6-J65,366),366),H65))+F65</f>
        <v>1</v>
      </c>
      <c r="M65" s="58">
        <f t="shared" si="0"/>
        <v>150</v>
      </c>
      <c r="N65" s="59">
        <f t="shared" si="1"/>
        <v>0</v>
      </c>
    </row>
    <row r="66" spans="1:14" ht="21.75" customHeight="1">
      <c r="A66" s="14" t="s">
        <v>104</v>
      </c>
      <c r="B66" s="35">
        <v>0</v>
      </c>
      <c r="C66" s="36">
        <v>0</v>
      </c>
      <c r="D66" s="35" t="s">
        <v>137</v>
      </c>
      <c r="E66" s="35" t="s">
        <v>137</v>
      </c>
      <c r="F66" s="20">
        <v>0</v>
      </c>
      <c r="G66" s="20">
        <v>0</v>
      </c>
      <c r="H66" s="20">
        <v>0</v>
      </c>
      <c r="I66" s="16"/>
      <c r="J66" s="15"/>
      <c r="K66" s="20"/>
      <c r="L66" s="20"/>
      <c r="M66" s="19"/>
      <c r="N66" s="17"/>
    </row>
    <row r="67" spans="1:14" ht="21.75" customHeight="1">
      <c r="A67" s="14" t="s">
        <v>105</v>
      </c>
      <c r="B67" s="35">
        <v>0</v>
      </c>
      <c r="C67" s="36">
        <v>0</v>
      </c>
      <c r="D67" s="35" t="s">
        <v>138</v>
      </c>
      <c r="E67" s="35">
        <v>0</v>
      </c>
      <c r="F67" s="20">
        <v>0</v>
      </c>
      <c r="G67" s="20">
        <v>0</v>
      </c>
      <c r="H67" s="20">
        <v>0</v>
      </c>
      <c r="I67" s="16"/>
      <c r="J67" s="15"/>
      <c r="K67" s="20"/>
      <c r="L67" s="20"/>
      <c r="M67" s="19"/>
      <c r="N67" s="17"/>
    </row>
    <row r="68" spans="1:14" ht="21.75" customHeight="1">
      <c r="A68" s="14" t="s">
        <v>106</v>
      </c>
      <c r="B68" s="35">
        <v>0</v>
      </c>
      <c r="C68" s="36">
        <v>0</v>
      </c>
      <c r="D68" s="35" t="s">
        <v>139</v>
      </c>
      <c r="E68" s="35">
        <v>0</v>
      </c>
      <c r="F68" s="20">
        <v>0</v>
      </c>
      <c r="G68" s="20">
        <v>0</v>
      </c>
      <c r="H68" s="20">
        <v>0</v>
      </c>
      <c r="I68" s="16"/>
      <c r="J68" s="15"/>
      <c r="K68" s="20"/>
      <c r="L68" s="20"/>
      <c r="M68" s="19"/>
      <c r="N68" s="17"/>
    </row>
    <row r="69" spans="1:14" s="13" customFormat="1" ht="21.75" customHeight="1">
      <c r="A69" s="8" t="s">
        <v>107</v>
      </c>
      <c r="B69" s="33" t="s">
        <v>122</v>
      </c>
      <c r="C69" s="34" t="s">
        <v>122</v>
      </c>
      <c r="D69" s="33">
        <v>0</v>
      </c>
      <c r="E69" s="33">
        <v>0</v>
      </c>
      <c r="F69" s="31">
        <v>1</v>
      </c>
      <c r="G69" s="31">
        <v>10</v>
      </c>
      <c r="H69" s="31">
        <v>10</v>
      </c>
      <c r="I69" s="10" t="s">
        <v>36</v>
      </c>
      <c r="J69" s="9">
        <v>35612</v>
      </c>
      <c r="K69" s="31">
        <f>PRODUCT(F69,QUOTIENT(QUOTIENT(FLOOR($K$6-J69,366),366),H69))</f>
        <v>1</v>
      </c>
      <c r="L69" s="31">
        <f>PRODUCT(F69,QUOTIENT(QUOTIENT(FLOOR($L$6-J69,366),366),H69))</f>
        <v>1</v>
      </c>
      <c r="M69" s="11">
        <f t="shared" si="0"/>
        <v>1140</v>
      </c>
      <c r="N69" s="12">
        <f t="shared" si="1"/>
        <v>0</v>
      </c>
    </row>
    <row r="70" spans="1:14" s="13" customFormat="1" ht="21.75" customHeight="1">
      <c r="A70" s="8" t="s">
        <v>108</v>
      </c>
      <c r="B70" s="33" t="s">
        <v>123</v>
      </c>
      <c r="C70" s="34" t="s">
        <v>123</v>
      </c>
      <c r="D70" s="33">
        <v>0</v>
      </c>
      <c r="E70" s="33">
        <v>0</v>
      </c>
      <c r="F70" s="31">
        <v>1</v>
      </c>
      <c r="G70" s="31">
        <v>10</v>
      </c>
      <c r="H70" s="31">
        <v>10</v>
      </c>
      <c r="I70" s="10" t="s">
        <v>36</v>
      </c>
      <c r="J70" s="9">
        <v>35612</v>
      </c>
      <c r="K70" s="31">
        <f>PRODUCT(F70,QUOTIENT(QUOTIENT(FLOOR($K$6-J70,366),366),H70))</f>
        <v>1</v>
      </c>
      <c r="L70" s="31">
        <f>PRODUCT(F70,QUOTIENT(QUOTIENT(FLOOR($L$6-J70,366),366),H70))</f>
        <v>1</v>
      </c>
      <c r="M70" s="11">
        <f t="shared" si="0"/>
        <v>1090</v>
      </c>
      <c r="N70" s="12">
        <f>(L70-K70)*C70</f>
        <v>0</v>
      </c>
    </row>
    <row r="71" spans="1:14" s="60" customFormat="1" ht="21.75" customHeight="1" thickBot="1">
      <c r="A71" s="61" t="s">
        <v>140</v>
      </c>
      <c r="B71" s="62" t="s">
        <v>141</v>
      </c>
      <c r="C71" s="63" t="s">
        <v>141</v>
      </c>
      <c r="D71" s="62">
        <v>0</v>
      </c>
      <c r="E71" s="62">
        <v>0</v>
      </c>
      <c r="F71" s="64">
        <v>1</v>
      </c>
      <c r="G71" s="64">
        <v>5</v>
      </c>
      <c r="H71" s="64">
        <v>5</v>
      </c>
      <c r="I71" s="65" t="s">
        <v>36</v>
      </c>
      <c r="J71" s="66">
        <v>40513</v>
      </c>
      <c r="K71" s="64">
        <f>PRODUCT(F71,QUOTIENT(QUOTIENT(FLOOR($K$6-J71,366),366),H71))+F71</f>
        <v>1</v>
      </c>
      <c r="L71" s="64">
        <f>PRODUCT(F71,QUOTIENT(QUOTIENT(FLOOR($L$6-J71,366),366),H71))+F71</f>
        <v>1</v>
      </c>
      <c r="M71" s="67">
        <f t="shared" si="0"/>
        <v>1077</v>
      </c>
      <c r="N71" s="68">
        <f t="shared" si="1"/>
        <v>0</v>
      </c>
    </row>
    <row r="72" spans="1:14" s="18" customFormat="1" ht="27.75" customHeight="1" thickBot="1">
      <c r="A72" s="39" t="s">
        <v>162</v>
      </c>
      <c r="B72" s="40"/>
      <c r="C72" s="40"/>
      <c r="D72" s="40"/>
      <c r="E72" s="40"/>
      <c r="F72" s="41"/>
      <c r="G72" s="41"/>
      <c r="H72" s="41"/>
      <c r="I72" s="40"/>
      <c r="J72" s="41"/>
      <c r="K72" s="41"/>
      <c r="L72" s="41"/>
      <c r="M72" s="42">
        <f>SUM(M7:M71)</f>
        <v>68582</v>
      </c>
      <c r="N72" s="43">
        <f>SUM(N7:N71)</f>
        <v>23722</v>
      </c>
    </row>
    <row r="73" spans="1:14" ht="9" customHeight="1">
      <c r="B73" s="22"/>
      <c r="C73" s="22"/>
      <c r="D73" s="22"/>
      <c r="E73" s="22"/>
      <c r="F73" s="22"/>
      <c r="G73" s="22"/>
      <c r="H73" s="22"/>
      <c r="I73" s="22"/>
      <c r="J73" s="22"/>
      <c r="K73" s="22"/>
      <c r="L73" s="22"/>
      <c r="M73" s="22"/>
      <c r="N73" s="22"/>
    </row>
    <row r="74" spans="1:14" ht="20.25" customHeight="1">
      <c r="A74" s="24"/>
      <c r="B74" s="93" t="s">
        <v>169</v>
      </c>
      <c r="C74" s="93"/>
      <c r="D74" s="93"/>
      <c r="E74" s="93"/>
      <c r="F74" s="93"/>
      <c r="G74" s="93"/>
      <c r="H74" s="93"/>
      <c r="I74" s="93"/>
      <c r="J74" s="93"/>
      <c r="K74" s="93"/>
      <c r="L74" s="93"/>
      <c r="M74" s="93"/>
      <c r="N74" s="93"/>
    </row>
    <row r="75" spans="1:14" ht="9" customHeight="1">
      <c r="B75" s="22"/>
      <c r="C75" s="22"/>
      <c r="D75" s="22"/>
      <c r="E75" s="22"/>
      <c r="F75" s="22"/>
      <c r="G75" s="22"/>
      <c r="H75" s="22"/>
      <c r="I75" s="22"/>
      <c r="J75" s="22"/>
      <c r="K75" s="22"/>
      <c r="L75" s="22"/>
      <c r="M75" s="22"/>
      <c r="N75" s="22"/>
    </row>
    <row r="76" spans="1:14" ht="20.25" customHeight="1">
      <c r="A76" s="52"/>
      <c r="B76" s="93" t="s">
        <v>168</v>
      </c>
      <c r="C76" s="93"/>
      <c r="D76" s="93"/>
      <c r="E76" s="93"/>
      <c r="F76" s="93"/>
      <c r="G76" s="93"/>
      <c r="H76" s="93"/>
      <c r="I76" s="93"/>
      <c r="J76" s="93"/>
      <c r="K76" s="93"/>
      <c r="L76" s="93"/>
      <c r="M76" s="93"/>
      <c r="N76" s="93"/>
    </row>
    <row r="77" spans="1:14" ht="9" customHeight="1">
      <c r="B77" s="22"/>
      <c r="C77" s="22"/>
      <c r="D77" s="22"/>
      <c r="E77" s="22"/>
      <c r="F77" s="22"/>
      <c r="G77" s="22"/>
      <c r="H77" s="22"/>
      <c r="I77" s="22"/>
      <c r="J77" s="22"/>
      <c r="K77" s="22"/>
      <c r="L77" s="22"/>
      <c r="M77" s="22"/>
      <c r="N77" s="22"/>
    </row>
    <row r="78" spans="1:14" ht="20.25" customHeight="1">
      <c r="A78" s="69"/>
      <c r="B78" s="93" t="s">
        <v>170</v>
      </c>
      <c r="C78" s="93"/>
      <c r="D78" s="93"/>
      <c r="E78" s="93"/>
      <c r="F78" s="93"/>
      <c r="G78" s="93"/>
      <c r="H78" s="93"/>
      <c r="I78" s="93"/>
      <c r="J78" s="93"/>
      <c r="K78" s="93"/>
      <c r="L78" s="93"/>
      <c r="M78" s="93"/>
      <c r="N78" s="93"/>
    </row>
    <row r="80" spans="1:14" ht="408.75" customHeight="1">
      <c r="A80" s="96" t="s">
        <v>173</v>
      </c>
      <c r="B80" s="96"/>
      <c r="C80" s="96"/>
      <c r="D80" s="96"/>
      <c r="E80" s="96"/>
      <c r="F80" s="96"/>
      <c r="G80" s="96"/>
      <c r="H80" s="96"/>
      <c r="I80" s="96"/>
      <c r="J80" s="96"/>
      <c r="K80" s="96"/>
      <c r="L80" s="96"/>
      <c r="M80" s="96"/>
      <c r="N80" s="96"/>
    </row>
    <row r="81" spans="1:14" ht="93" customHeight="1">
      <c r="A81" s="96"/>
      <c r="B81" s="96"/>
      <c r="C81" s="96"/>
      <c r="D81" s="96"/>
      <c r="E81" s="96"/>
      <c r="F81" s="96"/>
      <c r="G81" s="96"/>
      <c r="H81" s="96"/>
      <c r="I81" s="96"/>
      <c r="J81" s="96"/>
      <c r="K81" s="96"/>
      <c r="L81" s="96"/>
      <c r="M81" s="96"/>
      <c r="N81" s="96"/>
    </row>
    <row r="82" spans="1:14" ht="131.25" customHeight="1">
      <c r="A82" s="96"/>
      <c r="B82" s="96"/>
      <c r="C82" s="96"/>
      <c r="D82" s="96"/>
      <c r="E82" s="96"/>
      <c r="F82" s="96"/>
      <c r="G82" s="96"/>
      <c r="H82" s="96"/>
      <c r="I82" s="96"/>
      <c r="J82" s="96"/>
      <c r="K82" s="96"/>
      <c r="L82" s="96"/>
      <c r="M82" s="96"/>
      <c r="N82" s="96"/>
    </row>
  </sheetData>
  <mergeCells count="16">
    <mergeCell ref="A80:N82"/>
    <mergeCell ref="A1:N1"/>
    <mergeCell ref="A2:N2"/>
    <mergeCell ref="A4:A6"/>
    <mergeCell ref="B4:E5"/>
    <mergeCell ref="F4:F6"/>
    <mergeCell ref="G4:G6"/>
    <mergeCell ref="H4:H6"/>
    <mergeCell ref="I4:I6"/>
    <mergeCell ref="J4:J6"/>
    <mergeCell ref="K4:K5"/>
    <mergeCell ref="L4:L5"/>
    <mergeCell ref="N4:N6"/>
    <mergeCell ref="B74:N74"/>
    <mergeCell ref="B76:N76"/>
    <mergeCell ref="B78:N78"/>
  </mergeCells>
  <printOptions horizontalCentered="1"/>
  <pageMargins left="0.23622047244094491" right="0.19685039370078741" top="0.19685039370078741" bottom="0.31496062992125984" header="0.19685039370078741" footer="0.19685039370078741"/>
  <pageSetup paperSize="9" scale="39" fitToHeight="2" orientation="portrait" horizontalDpi="1200" verticalDpi="1200" r:id="rId1"/>
  <rowBreaks count="1" manualBreakCount="1">
    <brk id="79" max="1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прапорщик</vt:lpstr>
      <vt:lpstr>майор</vt:lpstr>
      <vt:lpstr>майор!Область_печати</vt:lpstr>
      <vt:lpstr>прапорщик!Область_печати</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Шапка.docx</dc:title>
  <dc:subject/>
  <dc:creator>&lt;C4ECE8F2F0E8E9&gt;</dc:creator>
  <cp:keywords/>
  <dc:description/>
  <cp:lastModifiedBy>Admin</cp:lastModifiedBy>
  <cp:lastPrinted>2012-04-12T23:00:00Z</cp:lastPrinted>
  <dcterms:created xsi:type="dcterms:W3CDTF">2012-04-07T11:18:30Z</dcterms:created>
  <dcterms:modified xsi:type="dcterms:W3CDTF">2012-08-22T09:30:48Z</dcterms:modified>
  <cp:category/>
</cp:coreProperties>
</file>