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showHorizontalScroll="0" showVerticalScroll="0" showSheetTabs="0" xWindow="0" yWindow="120" windowWidth="15195" windowHeight="870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G13" i="1"/>
  <c r="E13"/>
  <c r="C4"/>
  <c r="C6"/>
  <c r="C9"/>
  <c r="C13"/>
  <c r="I13"/>
  <c r="K13"/>
  <c r="I15"/>
  <c r="I21"/>
  <c r="C21"/>
  <c r="E21"/>
  <c r="G21"/>
  <c r="K21"/>
  <c r="I19"/>
  <c r="C19"/>
  <c r="E19"/>
  <c r="G19"/>
  <c r="K19"/>
  <c r="I17"/>
  <c r="C17"/>
  <c r="E17"/>
  <c r="G17"/>
  <c r="K17"/>
  <c r="C15"/>
  <c r="E15"/>
  <c r="G15"/>
  <c r="K15"/>
</calcChain>
</file>

<file path=xl/sharedStrings.xml><?xml version="1.0" encoding="utf-8"?>
<sst xmlns="http://schemas.openxmlformats.org/spreadsheetml/2006/main" count="188" uniqueCount="160">
  <si>
    <t>Имеете площади:</t>
  </si>
  <si>
    <t>Выслуга:</t>
  </si>
  <si>
    <t>Доп. площадь:</t>
  </si>
  <si>
    <t>Кол-во человек:</t>
  </si>
  <si>
    <t>О</t>
  </si>
  <si>
    <t>х</t>
  </si>
  <si>
    <t>С</t>
  </si>
  <si>
    <t>Кп</t>
  </si>
  <si>
    <t>Кс</t>
  </si>
  <si>
    <t>Р Е Г И О Н :</t>
  </si>
  <si>
    <t>=</t>
  </si>
  <si>
    <t>1-й квартал 2013 г.</t>
  </si>
  <si>
    <t>2-й квартал 2013 г.</t>
  </si>
  <si>
    <t>3-й квартал 2013 г.</t>
  </si>
  <si>
    <t>4-й квартал 2013 г.</t>
  </si>
  <si>
    <t>Внимание! Данный расчет является сугубо справочным и служить</t>
  </si>
  <si>
    <t>каким-либо доказательством, где бы то не было НЕ МОЖЕТ!!!</t>
  </si>
  <si>
    <t>© By Romanuk for FreeWare</t>
  </si>
  <si>
    <t>Норматив площади:</t>
  </si>
  <si>
    <t>Центральный федеральный округ</t>
  </si>
  <si>
    <t>1 Белгородская область</t>
  </si>
  <si>
    <t>2 Брянская область</t>
  </si>
  <si>
    <t>3 Владимирская область</t>
  </si>
  <si>
    <t>4 Воронежская область</t>
  </si>
  <si>
    <t>5 Ивановская область</t>
  </si>
  <si>
    <t>6 Калужская область</t>
  </si>
  <si>
    <t>7 Костромская область</t>
  </si>
  <si>
    <t>8 Курская область</t>
  </si>
  <si>
    <t>9 Липецкая область</t>
  </si>
  <si>
    <t>10 Московская область</t>
  </si>
  <si>
    <t>11 Орловская область</t>
  </si>
  <si>
    <t>12 Рязанская область</t>
  </si>
  <si>
    <t>13 Смоленская область</t>
  </si>
  <si>
    <t>14 Тамбовская область</t>
  </si>
  <si>
    <t>15 Тверская область</t>
  </si>
  <si>
    <t>16 Тульская область</t>
  </si>
  <si>
    <t>17 Ярославская область</t>
  </si>
  <si>
    <t>18 г. Москва</t>
  </si>
  <si>
    <t>Северо-Западный федеральный округ</t>
  </si>
  <si>
    <t>19 Республика Карелия</t>
  </si>
  <si>
    <t>20 Республика Коми</t>
  </si>
  <si>
    <t>21 Архангельская область</t>
  </si>
  <si>
    <t>22 Вологодская область</t>
  </si>
  <si>
    <t>23 Калининградская область</t>
  </si>
  <si>
    <t>24 Ленинградская область</t>
  </si>
  <si>
    <t>25 Мурманская область</t>
  </si>
  <si>
    <t>26 Новгородская область</t>
  </si>
  <si>
    <t>27 Псковская область</t>
  </si>
  <si>
    <t>28 Ненецкий автономный округ</t>
  </si>
  <si>
    <t>29 г. Санкт-Петербург</t>
  </si>
  <si>
    <t>Южный федеральный округ</t>
  </si>
  <si>
    <t>30 Республика Адыгея (Адыгея)</t>
  </si>
  <si>
    <t>31 Республика Калмыкия</t>
  </si>
  <si>
    <t>32 Краснодарский край</t>
  </si>
  <si>
    <t>33 Астраханская область</t>
  </si>
  <si>
    <t>34 Волгоградская область</t>
  </si>
  <si>
    <t>35 Ростовская область</t>
  </si>
  <si>
    <t>Северо-Кавказский федеральный округ</t>
  </si>
  <si>
    <t>36 Республика Дагестан</t>
  </si>
  <si>
    <t>37 Республика Ингушетия</t>
  </si>
  <si>
    <t>38 Кабардино-Балкарская Республика</t>
  </si>
  <si>
    <t>39 Карачаево-Черкесская Республика</t>
  </si>
  <si>
    <t>40 Республика Северная Осетия-Алания</t>
  </si>
  <si>
    <t>41 Чеченская Республика</t>
  </si>
  <si>
    <t>42 Ставропольский край</t>
  </si>
  <si>
    <t>Приволжский федеральный округ</t>
  </si>
  <si>
    <t>43 Республика Башкортостан</t>
  </si>
  <si>
    <t>44 Республика Марий Эл</t>
  </si>
  <si>
    <t>45 Республика Мордовия</t>
  </si>
  <si>
    <t>46 Республика Татарстан (Татарстан)</t>
  </si>
  <si>
    <t>47 Удмуртская Республика</t>
  </si>
  <si>
    <t>48 Чувашская Республика - Чувашия</t>
  </si>
  <si>
    <t>49 Пермский край</t>
  </si>
  <si>
    <t>50 Кировская область</t>
  </si>
  <si>
    <t>51 Нижегородская область</t>
  </si>
  <si>
    <t>52 Оренбургская область</t>
  </si>
  <si>
    <t>53 Пензенская область</t>
  </si>
  <si>
    <t>54 Самарская область</t>
  </si>
  <si>
    <t>55 Саратовская область</t>
  </si>
  <si>
    <t>56 Ульяновская область</t>
  </si>
  <si>
    <t>Уральский федеральный округ</t>
  </si>
  <si>
    <t>57 Курганская область</t>
  </si>
  <si>
    <t>58 Свердловская область</t>
  </si>
  <si>
    <t>59 Тюменская область</t>
  </si>
  <si>
    <t>60 Челябинская область</t>
  </si>
  <si>
    <t>61 Ханты-Мансийский автономный округ - Югра</t>
  </si>
  <si>
    <t>62 Ямало-Ненецкий автономный округ</t>
  </si>
  <si>
    <t>Сибирский федеральный округ</t>
  </si>
  <si>
    <t>63 Республика Алтай</t>
  </si>
  <si>
    <t>64 Республика Бурятия</t>
  </si>
  <si>
    <t>65 Республика Тыва</t>
  </si>
  <si>
    <t>66 Республика Хакасия</t>
  </si>
  <si>
    <t>67 Алтайский край</t>
  </si>
  <si>
    <t>68 Забайкальский край</t>
  </si>
  <si>
    <t>69 Красноярский край</t>
  </si>
  <si>
    <t>70 Иркутская область</t>
  </si>
  <si>
    <t>71 Кемеровская область</t>
  </si>
  <si>
    <t>72 Новосибирская область</t>
  </si>
  <si>
    <t>73 Омская область</t>
  </si>
  <si>
    <t>74 Томская область</t>
  </si>
  <si>
    <t>Дальневосточный федеральный округ</t>
  </si>
  <si>
    <t>75 Республика Саха (Якутия)</t>
  </si>
  <si>
    <t>76 Камчатский край</t>
  </si>
  <si>
    <t>77 Приморский край</t>
  </si>
  <si>
    <t>78 Хабаровский край</t>
  </si>
  <si>
    <t>79 Амурская область</t>
  </si>
  <si>
    <t>80 Магаданская область</t>
  </si>
  <si>
    <t>81 Сахалинская область</t>
  </si>
  <si>
    <t>82 Еврейская автономная область</t>
  </si>
  <si>
    <t>83 Чукотский автономный округ</t>
  </si>
  <si>
    <t>Н</t>
  </si>
  <si>
    <t>1 чел.</t>
  </si>
  <si>
    <t>2 чел.</t>
  </si>
  <si>
    <t>3 чел.</t>
  </si>
  <si>
    <t>4 чел.</t>
  </si>
  <si>
    <t>5 чел.</t>
  </si>
  <si>
    <t>6 чел.</t>
  </si>
  <si>
    <t>7 чел.</t>
  </si>
  <si>
    <t>8 чел.</t>
  </si>
  <si>
    <t>9 чел.</t>
  </si>
  <si>
    <t>10 чел.</t>
  </si>
  <si>
    <t>НЕТ</t>
  </si>
  <si>
    <t>ДА</t>
  </si>
  <si>
    <t>от 0 до 10</t>
  </si>
  <si>
    <t>от 10 до 11</t>
  </si>
  <si>
    <t>от 11 до 12</t>
  </si>
  <si>
    <t>от 12 до 13</t>
  </si>
  <si>
    <t>от 13 до 14</t>
  </si>
  <si>
    <t>от 14 до 15</t>
  </si>
  <si>
    <t>от 15 до 21</t>
  </si>
  <si>
    <t>от 21 до 22</t>
  </si>
  <si>
    <t>от 22 до 23</t>
  </si>
  <si>
    <t>от 23 до 24</t>
  </si>
  <si>
    <t>от 24 до 25</t>
  </si>
  <si>
    <t>1 кв.</t>
  </si>
  <si>
    <t>2 кв.</t>
  </si>
  <si>
    <t>3 кв.</t>
  </si>
  <si>
    <t>4 кв.</t>
  </si>
  <si>
    <t>25 и более</t>
  </si>
  <si>
    <r>
      <t>С</t>
    </r>
    <r>
      <rPr>
        <sz val="8"/>
        <rFont val="Arial"/>
        <family val="2"/>
        <charset val="204"/>
      </rPr>
      <t xml:space="preserve"> </t>
    </r>
    <r>
      <rPr>
        <i/>
        <sz val="8"/>
        <rFont val="Arial"/>
        <family val="2"/>
        <charset val="204"/>
      </rPr>
      <t>- размер средней рыночной стоимости 1 кв. метра общей площади жилья</t>
    </r>
  </si>
  <si>
    <r>
      <t>Кп</t>
    </r>
    <r>
      <rPr>
        <sz val="8"/>
        <rFont val="Arial"/>
        <family val="2"/>
        <charset val="204"/>
      </rPr>
      <t xml:space="preserve"> </t>
    </r>
    <r>
      <rPr>
        <i/>
        <sz val="8"/>
        <rFont val="Arial"/>
        <family val="2"/>
        <charset val="204"/>
      </rPr>
      <t>- поправочный коэффициент размера средней рыночной стоимости 1 кв. метра общей площади жилья с учетом места прохождения службы</t>
    </r>
  </si>
  <si>
    <r>
      <t>Кс</t>
    </r>
    <r>
      <rPr>
        <sz val="8"/>
        <rFont val="Arial"/>
        <family val="2"/>
        <charset val="204"/>
      </rPr>
      <t xml:space="preserve"> </t>
    </r>
    <r>
      <rPr>
        <i/>
        <sz val="8"/>
        <rFont val="Arial"/>
        <family val="2"/>
        <charset val="204"/>
      </rPr>
      <t>- поправочный коэффициент размера предоставляемой единовременной выплаты с учетом общей продолжительности службы</t>
    </r>
  </si>
  <si>
    <t>4-й квартал 2012 г.</t>
  </si>
  <si>
    <t>4кв.-2012</t>
  </si>
  <si>
    <t xml:space="preserve">     ← Сотрудник(-ца) + супруга (супруг) + несовершеннолетние дети (или дети в возрасте до 23 лет, при очном обучении).</t>
  </si>
  <si>
    <r>
      <t xml:space="preserve">     ← </t>
    </r>
    <r>
      <rPr>
        <b/>
        <u/>
        <sz val="10"/>
        <color indexed="10"/>
        <rFont val="Arial"/>
        <family val="2"/>
        <charset val="204"/>
      </rPr>
      <t>Выберите из списка вашу выслугу!</t>
    </r>
  </si>
  <si>
    <r>
      <t xml:space="preserve">     </t>
    </r>
    <r>
      <rPr>
        <b/>
        <sz val="10"/>
        <rFont val="Arial"/>
        <family val="2"/>
        <charset val="204"/>
      </rPr>
      <t xml:space="preserve">← </t>
    </r>
    <r>
      <rPr>
        <b/>
        <u/>
        <sz val="10"/>
        <color indexed="10"/>
        <rFont val="Arial"/>
        <family val="2"/>
        <charset val="204"/>
      </rPr>
      <t>Выберите ваш регион из списка!</t>
    </r>
  </si>
  <si>
    <t>← норматив общей площади жилого помещения</t>
  </si>
  <si>
    <r>
      <t>← "</t>
    </r>
    <r>
      <rPr>
        <b/>
        <sz val="9"/>
        <color indexed="17"/>
        <rFont val="Arial"/>
        <family val="2"/>
        <charset val="204"/>
      </rPr>
      <t>ДА</t>
    </r>
    <r>
      <rPr>
        <sz val="9"/>
        <rFont val="Arial"/>
        <family val="2"/>
        <charset val="204"/>
      </rPr>
      <t>" - если сотрудник имеет специальное звание полковник и выше (в т.ч. и для пенсионеров), либо сотрудник имеет ученую степень или ученое звание. "</t>
    </r>
    <r>
      <rPr>
        <b/>
        <sz val="9"/>
        <color indexed="10"/>
        <rFont val="Arial"/>
        <family val="2"/>
        <charset val="204"/>
      </rPr>
      <t>НЕТ</t>
    </r>
    <r>
      <rPr>
        <sz val="9"/>
        <rFont val="Arial"/>
        <family val="2"/>
        <charset val="204"/>
      </rPr>
      <t>" - все остальные случаи.</t>
    </r>
  </si>
  <si>
    <t>← размер дополнительной общей площади жилого помещения</t>
  </si>
  <si>
    <t>← сумма общей площади жилых помещений, принадлежащих сотруднику и (или) членам его семьи на праве собственности и (или) занимаемых им и (или) членами его семьи по договору социального найма</t>
  </si>
  <si>
    <t>← общая площадь жилого помещения</t>
  </si>
  <si>
    <r>
      <t xml:space="preserve"> </t>
    </r>
    <r>
      <rPr>
        <b/>
        <sz val="10"/>
        <rFont val="Arial"/>
        <family val="2"/>
        <charset val="204"/>
      </rPr>
      <t>←</t>
    </r>
    <r>
      <rPr>
        <b/>
        <sz val="8"/>
        <rFont val="Arial"/>
        <family val="2"/>
        <charset val="204"/>
      </rPr>
      <t xml:space="preserve"> </t>
    </r>
    <r>
      <rPr>
        <b/>
        <sz val="8"/>
        <color indexed="10"/>
        <rFont val="Arial"/>
        <family val="2"/>
        <charset val="204"/>
      </rPr>
      <t>Для сравнения!</t>
    </r>
  </si>
  <si>
    <r>
      <t xml:space="preserve"> </t>
    </r>
    <r>
      <rPr>
        <b/>
        <sz val="10"/>
        <rFont val="Arial"/>
        <family val="2"/>
        <charset val="204"/>
      </rPr>
      <t>←</t>
    </r>
    <r>
      <rPr>
        <b/>
        <sz val="8"/>
        <rFont val="Arial"/>
        <family val="2"/>
        <charset val="204"/>
      </rPr>
      <t xml:space="preserve"> Цифры из проектов!</t>
    </r>
  </si>
  <si>
    <t>→ Н</t>
  </si>
  <si>
    <t>→ Д</t>
  </si>
  <si>
    <t>→ Л</t>
  </si>
  <si>
    <t>→ О = Н + Д - Л</t>
  </si>
  <si>
    <t>Для подсчета - заполнить поля, выделенные светло-зеленым цветом. Переход между полями - стрелкой вправо. (→)</t>
  </si>
  <si>
    <r>
      <t>S(м</t>
    </r>
    <r>
      <rPr>
        <b/>
        <vertAlign val="superscript"/>
        <sz val="10"/>
        <rFont val="Arial"/>
        <family val="2"/>
        <charset val="204"/>
      </rPr>
      <t>2</t>
    </r>
    <r>
      <rPr>
        <b/>
        <sz val="10"/>
        <rFont val="Arial"/>
        <family val="2"/>
        <charset val="204"/>
      </rPr>
      <t>) для расчета:</t>
    </r>
  </si>
</sst>
</file>

<file path=xl/styles.xml><?xml version="1.0" encoding="utf-8"?>
<styleSheet xmlns="http://schemas.openxmlformats.org/spreadsheetml/2006/main">
  <numFmts count="2">
    <numFmt numFmtId="168" formatCode="#,##0&quot;р.&quot;"/>
    <numFmt numFmtId="169" formatCode="#,##0.00&quot;р.&quot;"/>
  </numFmts>
  <fonts count="25">
    <font>
      <sz val="10"/>
      <name val="Arial Cyr"/>
      <charset val="204"/>
    </font>
    <font>
      <sz val="8"/>
      <name val="Arial Cyr"/>
      <charset val="204"/>
    </font>
    <font>
      <b/>
      <sz val="10"/>
      <color indexed="10"/>
      <name val="Arial"/>
      <family val="2"/>
      <charset val="204"/>
    </font>
    <font>
      <b/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color indexed="10"/>
      <name val="Arial"/>
      <family val="2"/>
      <charset val="204"/>
    </font>
    <font>
      <sz val="9"/>
      <name val="Arial"/>
      <family val="2"/>
      <charset val="204"/>
    </font>
    <font>
      <b/>
      <sz val="12"/>
      <color indexed="17"/>
      <name val="Arial"/>
      <family val="2"/>
      <charset val="204"/>
    </font>
    <font>
      <b/>
      <sz val="12"/>
      <color indexed="10"/>
      <name val="Arial"/>
      <family val="2"/>
      <charset val="204"/>
    </font>
    <font>
      <b/>
      <sz val="9"/>
      <color indexed="17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vertAlign val="superscript"/>
      <sz val="10"/>
      <name val="Arial"/>
      <family val="2"/>
      <charset val="204"/>
    </font>
    <font>
      <sz val="12"/>
      <name val="Arial"/>
      <family val="2"/>
      <charset val="204"/>
    </font>
    <font>
      <i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9"/>
      <name val="Arial"/>
      <family val="2"/>
      <charset val="204"/>
    </font>
    <font>
      <i/>
      <sz val="8"/>
      <name val="Arial"/>
      <family val="2"/>
      <charset val="204"/>
    </font>
    <font>
      <sz val="10"/>
      <color indexed="9"/>
      <name val="Times New Roman"/>
      <family val="1"/>
      <charset val="204"/>
    </font>
    <font>
      <sz val="10"/>
      <color indexed="9"/>
      <name val="Arial Cyr"/>
      <charset val="204"/>
    </font>
    <font>
      <b/>
      <sz val="8"/>
      <name val="Arial"/>
      <family val="2"/>
      <charset val="204"/>
    </font>
    <font>
      <b/>
      <sz val="8"/>
      <color indexed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  <protection locked="0" hidden="1"/>
    </xf>
    <xf numFmtId="0" fontId="10" fillId="2" borderId="1" xfId="0" applyFont="1" applyFill="1" applyBorder="1" applyAlignment="1" applyProtection="1">
      <alignment horizontal="center" vertical="center"/>
      <protection locked="0" hidden="1"/>
    </xf>
    <xf numFmtId="2" fontId="3" fillId="2" borderId="1" xfId="0" applyNumberFormat="1" applyFont="1" applyFill="1" applyBorder="1" applyAlignment="1" applyProtection="1">
      <alignment horizontal="center" vertical="center"/>
      <protection locked="0" hidden="1"/>
    </xf>
    <xf numFmtId="0" fontId="5" fillId="3" borderId="1" xfId="0" quotePrefix="1" applyFont="1" applyFill="1" applyBorder="1" applyAlignment="1" applyProtection="1">
      <alignment horizontal="left" vertical="center"/>
      <protection hidden="1"/>
    </xf>
    <xf numFmtId="0" fontId="5" fillId="3" borderId="1" xfId="0" applyFont="1" applyFill="1" applyBorder="1" applyAlignment="1" applyProtection="1">
      <alignment vertical="center"/>
      <protection hidden="1"/>
    </xf>
    <xf numFmtId="0" fontId="5" fillId="3" borderId="2" xfId="0" applyFont="1" applyFill="1" applyBorder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3" borderId="3" xfId="0" quotePrefix="1" applyFont="1" applyFill="1" applyBorder="1" applyAlignment="1" applyProtection="1">
      <alignment horizontal="left" vertical="center"/>
      <protection hidden="1"/>
    </xf>
    <xf numFmtId="0" fontId="5" fillId="3" borderId="3" xfId="0" applyFont="1" applyFill="1" applyBorder="1" applyAlignment="1" applyProtection="1">
      <alignment vertical="center"/>
      <protection hidden="1"/>
    </xf>
    <xf numFmtId="0" fontId="5" fillId="3" borderId="4" xfId="0" applyFont="1" applyFill="1" applyBorder="1" applyAlignment="1" applyProtection="1">
      <alignment vertical="center"/>
      <protection hidden="1"/>
    </xf>
    <xf numFmtId="0" fontId="9" fillId="0" borderId="3" xfId="0" applyFont="1" applyBorder="1" applyAlignment="1" applyProtection="1">
      <alignment horizontal="center" vertical="center"/>
      <protection hidden="1"/>
    </xf>
    <xf numFmtId="0" fontId="5" fillId="0" borderId="3" xfId="0" quotePrefix="1" applyFont="1" applyBorder="1" applyAlignment="1" applyProtection="1">
      <alignment vertical="center"/>
      <protection hidden="1"/>
    </xf>
    <xf numFmtId="0" fontId="8" fillId="0" borderId="3" xfId="0" quotePrefix="1" applyFont="1" applyBorder="1" applyAlignment="1" applyProtection="1">
      <alignment vertical="center"/>
      <protection hidden="1"/>
    </xf>
    <xf numFmtId="0" fontId="5" fillId="0" borderId="3" xfId="0" applyFont="1" applyBorder="1" applyAlignment="1" applyProtection="1">
      <alignment vertical="center"/>
      <protection hidden="1"/>
    </xf>
    <xf numFmtId="0" fontId="5" fillId="0" borderId="4" xfId="0" applyFont="1" applyBorder="1" applyAlignment="1" applyProtection="1">
      <alignment vertical="center"/>
      <protection hidden="1"/>
    </xf>
    <xf numFmtId="0" fontId="8" fillId="0" borderId="0" xfId="0" quotePrefix="1" applyFont="1" applyAlignment="1" applyProtection="1">
      <alignment vertical="distributed"/>
      <protection hidden="1"/>
    </xf>
    <xf numFmtId="0" fontId="5" fillId="0" borderId="0" xfId="0" applyFont="1" applyAlignment="1" applyProtection="1">
      <alignment vertical="distributed"/>
      <protection hidden="1"/>
    </xf>
    <xf numFmtId="0" fontId="5" fillId="0" borderId="0" xfId="0" applyFont="1" applyAlignment="1" applyProtection="1">
      <alignment horizontal="center" vertical="distributed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5" fillId="0" borderId="1" xfId="0" quotePrefix="1" applyFont="1" applyBorder="1" applyAlignment="1" applyProtection="1">
      <alignment vertical="distributed"/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2" fontId="14" fillId="0" borderId="1" xfId="0" applyNumberFormat="1" applyFont="1" applyBorder="1" applyAlignment="1" applyProtection="1">
      <alignment horizontal="center" vertical="center"/>
      <protection hidden="1"/>
    </xf>
    <xf numFmtId="0" fontId="5" fillId="0" borderId="1" xfId="0" quotePrefix="1" applyFont="1" applyBorder="1" applyAlignment="1" applyProtection="1">
      <alignment vertical="center"/>
      <protection hidden="1"/>
    </xf>
    <xf numFmtId="0" fontId="5" fillId="0" borderId="1" xfId="0" applyFont="1" applyBorder="1" applyProtection="1">
      <protection hidden="1"/>
    </xf>
    <xf numFmtId="0" fontId="5" fillId="0" borderId="2" xfId="0" applyFont="1" applyBorder="1" applyProtection="1"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2" fontId="15" fillId="0" borderId="8" xfId="0" applyNumberFormat="1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168" fontId="15" fillId="0" borderId="8" xfId="0" applyNumberFormat="1" applyFont="1" applyBorder="1" applyAlignment="1" applyProtection="1">
      <alignment horizontal="center" vertical="center"/>
      <protection hidden="1"/>
    </xf>
    <xf numFmtId="0" fontId="15" fillId="0" borderId="8" xfId="0" applyFont="1" applyBorder="1" applyAlignment="1" applyProtection="1">
      <alignment horizontal="center" vertical="center"/>
      <protection hidden="1"/>
    </xf>
    <xf numFmtId="0" fontId="5" fillId="0" borderId="1" xfId="0" quotePrefix="1" applyFont="1" applyBorder="1" applyAlignment="1" applyProtection="1">
      <alignment horizontal="center" vertical="center"/>
      <protection hidden="1"/>
    </xf>
    <xf numFmtId="0" fontId="5" fillId="0" borderId="7" xfId="0" applyFont="1" applyBorder="1" applyProtection="1">
      <protection hidden="1"/>
    </xf>
    <xf numFmtId="0" fontId="5" fillId="0" borderId="0" xfId="0" applyFont="1" applyAlignment="1" applyProtection="1">
      <protection hidden="1"/>
    </xf>
    <xf numFmtId="0" fontId="17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15" fillId="0" borderId="0" xfId="0" applyFont="1" applyAlignment="1" applyProtection="1">
      <alignment horizontal="right"/>
      <protection hidden="1"/>
    </xf>
    <xf numFmtId="0" fontId="19" fillId="0" borderId="0" xfId="0" applyFont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2" fontId="19" fillId="0" borderId="0" xfId="0" applyNumberFormat="1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right" vertical="center"/>
      <protection hidden="1"/>
    </xf>
    <xf numFmtId="0" fontId="5" fillId="4" borderId="1" xfId="0" applyFont="1" applyFill="1" applyBorder="1" applyAlignment="1" applyProtection="1">
      <alignment horizontal="center" vertical="center"/>
      <protection hidden="1"/>
    </xf>
    <xf numFmtId="0" fontId="5" fillId="4" borderId="1" xfId="0" quotePrefix="1" applyFont="1" applyFill="1" applyBorder="1" applyAlignment="1" applyProtection="1">
      <alignment horizontal="center" vertical="center"/>
      <protection hidden="1"/>
    </xf>
    <xf numFmtId="2" fontId="15" fillId="4" borderId="8" xfId="0" applyNumberFormat="1" applyFont="1" applyFill="1" applyBorder="1" applyAlignment="1" applyProtection="1">
      <alignment horizontal="center" vertical="center"/>
      <protection hidden="1"/>
    </xf>
    <xf numFmtId="0" fontId="15" fillId="4" borderId="8" xfId="0" applyFont="1" applyFill="1" applyBorder="1" applyAlignment="1" applyProtection="1">
      <alignment horizontal="center" vertical="center"/>
      <protection hidden="1"/>
    </xf>
    <xf numFmtId="0" fontId="21" fillId="0" borderId="0" xfId="0" applyFont="1" applyAlignment="1">
      <alignment horizontal="center"/>
    </xf>
    <xf numFmtId="2" fontId="22" fillId="0" borderId="0" xfId="0" applyNumberFormat="1" applyFont="1" applyAlignment="1" applyProtection="1">
      <alignment horizontal="center"/>
    </xf>
    <xf numFmtId="3" fontId="22" fillId="0" borderId="0" xfId="0" applyNumberFormat="1" applyFont="1" applyProtection="1"/>
    <xf numFmtId="0" fontId="22" fillId="0" borderId="0" xfId="0" applyFont="1" applyProtection="1"/>
    <xf numFmtId="168" fontId="15" fillId="4" borderId="8" xfId="0" applyNumberFormat="1" applyFont="1" applyFill="1" applyBorder="1" applyAlignment="1" applyProtection="1">
      <alignment horizontal="center" vertical="center"/>
      <protection hidden="1"/>
    </xf>
    <xf numFmtId="4" fontId="15" fillId="4" borderId="8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NumberFormat="1" applyFont="1" applyAlignment="1" applyProtection="1">
      <alignment horizontal="center"/>
      <protection hidden="1"/>
    </xf>
    <xf numFmtId="3" fontId="19" fillId="0" borderId="0" xfId="0" applyNumberFormat="1" applyFont="1" applyAlignment="1" applyProtection="1">
      <alignment horizontal="center"/>
      <protection hidden="1"/>
    </xf>
    <xf numFmtId="0" fontId="23" fillId="0" borderId="0" xfId="0" quotePrefix="1" applyFont="1" applyAlignment="1" applyProtection="1">
      <protection hidden="1"/>
    </xf>
    <xf numFmtId="0" fontId="18" fillId="0" borderId="0" xfId="0" quotePrefix="1" applyFont="1" applyAlignment="1" applyProtection="1">
      <alignment horizontal="left" vertical="center"/>
      <protection hidden="1"/>
    </xf>
    <xf numFmtId="0" fontId="5" fillId="0" borderId="0" xfId="0" applyFont="1" applyFill="1" applyProtection="1">
      <protection hidden="1"/>
    </xf>
    <xf numFmtId="0" fontId="5" fillId="4" borderId="9" xfId="0" applyFont="1" applyFill="1" applyBorder="1" applyAlignment="1" applyProtection="1">
      <alignment horizontal="right" vertical="center"/>
      <protection hidden="1"/>
    </xf>
    <xf numFmtId="0" fontId="5" fillId="4" borderId="2" xfId="0" applyFont="1" applyFill="1" applyBorder="1" applyAlignment="1" applyProtection="1">
      <alignment horizontal="right" vertical="center"/>
      <protection hidden="1"/>
    </xf>
    <xf numFmtId="169" fontId="16" fillId="4" borderId="1" xfId="0" applyNumberFormat="1" applyFont="1" applyFill="1" applyBorder="1" applyAlignment="1" applyProtection="1">
      <alignment horizontal="center" vertical="center"/>
      <protection hidden="1"/>
    </xf>
    <xf numFmtId="169" fontId="16" fillId="4" borderId="2" xfId="0" applyNumberFormat="1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left" vertical="center"/>
      <protection locked="0" hidden="1"/>
    </xf>
    <xf numFmtId="0" fontId="8" fillId="0" borderId="1" xfId="0" quotePrefix="1" applyFont="1" applyBorder="1" applyAlignment="1" applyProtection="1">
      <alignment horizontal="left" vertical="distributed"/>
      <protection hidden="1"/>
    </xf>
    <xf numFmtId="0" fontId="8" fillId="0" borderId="2" xfId="0" quotePrefix="1" applyFont="1" applyBorder="1" applyAlignment="1" applyProtection="1">
      <alignment horizontal="left" vertical="distributed"/>
      <protection hidden="1"/>
    </xf>
    <xf numFmtId="0" fontId="8" fillId="0" borderId="1" xfId="0" quotePrefix="1" applyFont="1" applyBorder="1" applyAlignment="1" applyProtection="1">
      <alignment horizontal="right" vertical="distributed"/>
      <protection hidden="1"/>
    </xf>
    <xf numFmtId="0" fontId="8" fillId="0" borderId="2" xfId="0" quotePrefix="1" applyFont="1" applyBorder="1" applyAlignment="1" applyProtection="1">
      <alignment horizontal="right" vertical="distributed"/>
      <protection hidden="1"/>
    </xf>
    <xf numFmtId="0" fontId="3" fillId="2" borderId="3" xfId="0" applyFont="1" applyFill="1" applyBorder="1" applyAlignment="1" applyProtection="1">
      <alignment horizontal="center" vertical="center"/>
      <protection locked="0" hidden="1"/>
    </xf>
    <xf numFmtId="0" fontId="5" fillId="0" borderId="9" xfId="0" applyFont="1" applyBorder="1" applyAlignment="1" applyProtection="1">
      <alignment horizontal="right"/>
      <protection hidden="1"/>
    </xf>
    <xf numFmtId="0" fontId="5" fillId="0" borderId="1" xfId="0" applyFont="1" applyBorder="1" applyAlignment="1" applyProtection="1">
      <alignment horizontal="right"/>
      <protection hidden="1"/>
    </xf>
    <xf numFmtId="169" fontId="16" fillId="0" borderId="1" xfId="0" applyNumberFormat="1" applyFont="1" applyBorder="1" applyAlignment="1" applyProtection="1">
      <alignment horizontal="center"/>
      <protection hidden="1"/>
    </xf>
    <xf numFmtId="169" fontId="16" fillId="0" borderId="2" xfId="0" applyNumberFormat="1" applyFont="1" applyBorder="1" applyAlignment="1" applyProtection="1">
      <alignment horizontal="center"/>
      <protection hidden="1"/>
    </xf>
    <xf numFmtId="0" fontId="5" fillId="0" borderId="9" xfId="0" applyFont="1" applyBorder="1" applyAlignment="1" applyProtection="1">
      <alignment horizontal="right" vertical="distributed"/>
      <protection hidden="1"/>
    </xf>
    <xf numFmtId="0" fontId="5" fillId="0" borderId="1" xfId="0" applyFont="1" applyBorder="1" applyAlignment="1" applyProtection="1">
      <alignment horizontal="right" vertical="distributed"/>
      <protection hidden="1"/>
    </xf>
    <xf numFmtId="0" fontId="6" fillId="0" borderId="9" xfId="0" applyFont="1" applyBorder="1" applyAlignment="1" applyProtection="1">
      <alignment horizontal="right" vertical="center"/>
      <protection hidden="1"/>
    </xf>
    <xf numFmtId="0" fontId="6" fillId="0" borderId="1" xfId="0" applyFont="1" applyBorder="1" applyAlignment="1" applyProtection="1">
      <alignment horizontal="right" vertical="center"/>
      <protection hidden="1"/>
    </xf>
    <xf numFmtId="0" fontId="5" fillId="0" borderId="1" xfId="0" quotePrefix="1" applyFont="1" applyBorder="1" applyAlignment="1" applyProtection="1">
      <alignment horizontal="left" vertical="center"/>
      <protection hidden="1"/>
    </xf>
    <xf numFmtId="0" fontId="5" fillId="0" borderId="5" xfId="0" applyFont="1" applyBorder="1" applyAlignment="1" applyProtection="1">
      <alignment horizontal="right" vertical="center"/>
      <protection hidden="1"/>
    </xf>
    <xf numFmtId="0" fontId="5" fillId="0" borderId="3" xfId="0" applyFont="1" applyBorder="1" applyAlignment="1" applyProtection="1">
      <alignment horizontal="right" vertical="center"/>
      <protection hidden="1"/>
    </xf>
    <xf numFmtId="0" fontId="5" fillId="0" borderId="9" xfId="0" applyFont="1" applyBorder="1" applyAlignment="1" applyProtection="1">
      <alignment horizontal="right" vertical="center"/>
      <protection hidden="1"/>
    </xf>
    <xf numFmtId="0" fontId="5" fillId="0" borderId="1" xfId="0" applyFont="1" applyBorder="1" applyAlignment="1" applyProtection="1">
      <alignment horizontal="right" vertical="center"/>
      <protection hidden="1"/>
    </xf>
    <xf numFmtId="0" fontId="3" fillId="0" borderId="9" xfId="0" applyFont="1" applyBorder="1" applyAlignment="1" applyProtection="1">
      <alignment horizontal="right" vertical="center"/>
      <protection hidden="1"/>
    </xf>
    <xf numFmtId="0" fontId="3" fillId="0" borderId="1" xfId="0" applyFont="1" applyBorder="1" applyAlignment="1" applyProtection="1">
      <alignment horizontal="right" vertical="center"/>
      <protection hidden="1"/>
    </xf>
  </cellXfs>
  <cellStyles count="1">
    <cellStyle name="Обычный" xfId="0" builtinId="0"/>
  </cellStyles>
  <dxfs count="4"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32"/>
  <sheetViews>
    <sheetView showRowColHeaders="0" tabSelected="1" zoomScale="109" zoomScaleNormal="109" zoomScaleSheetLayoutView="109" workbookViewId="0">
      <selection activeCell="C1" sqref="C1:I1"/>
    </sheetView>
  </sheetViews>
  <sheetFormatPr defaultRowHeight="12.75"/>
  <cols>
    <col min="1" max="4" width="9.140625" style="22"/>
    <col min="5" max="5" width="10.140625" style="22" bestFit="1" customWidth="1"/>
    <col min="6" max="14" width="9.140625" style="22"/>
    <col min="15" max="15" width="5" style="22" customWidth="1"/>
    <col min="16" max="16" width="44.42578125" style="22" customWidth="1"/>
    <col min="17" max="21" width="9.140625" style="23"/>
    <col min="22" max="16384" width="9.140625" style="22"/>
  </cols>
  <sheetData>
    <row r="1" spans="1:21" s="7" customFormat="1" ht="24" customHeight="1">
      <c r="A1" s="83" t="s">
        <v>9</v>
      </c>
      <c r="B1" s="84"/>
      <c r="C1" s="64" t="s">
        <v>19</v>
      </c>
      <c r="D1" s="64"/>
      <c r="E1" s="64"/>
      <c r="F1" s="64"/>
      <c r="G1" s="64"/>
      <c r="H1" s="64"/>
      <c r="I1" s="64"/>
      <c r="J1" s="4" t="s">
        <v>146</v>
      </c>
      <c r="K1" s="5"/>
      <c r="L1" s="5"/>
      <c r="M1" s="5"/>
      <c r="N1" s="6"/>
      <c r="Q1" s="8"/>
      <c r="R1" s="8"/>
      <c r="S1" s="8"/>
      <c r="T1" s="8"/>
      <c r="U1" s="8"/>
    </row>
    <row r="2" spans="1:21" s="7" customFormat="1" ht="24" customHeight="1">
      <c r="A2" s="79" t="s">
        <v>1</v>
      </c>
      <c r="B2" s="80"/>
      <c r="C2" s="69" t="s">
        <v>123</v>
      </c>
      <c r="D2" s="69"/>
      <c r="E2" s="9" t="s">
        <v>145</v>
      </c>
      <c r="F2" s="10"/>
      <c r="G2" s="10"/>
      <c r="H2" s="10"/>
      <c r="I2" s="11"/>
      <c r="Q2" s="8"/>
      <c r="R2" s="8"/>
      <c r="S2" s="8"/>
      <c r="T2" s="8"/>
      <c r="U2" s="8"/>
    </row>
    <row r="3" spans="1:21" s="7" customFormat="1" ht="24" customHeight="1">
      <c r="A3" s="81" t="s">
        <v>3</v>
      </c>
      <c r="B3" s="82"/>
      <c r="C3" s="1" t="s">
        <v>111</v>
      </c>
      <c r="D3" s="65" t="s">
        <v>144</v>
      </c>
      <c r="E3" s="65"/>
      <c r="F3" s="65"/>
      <c r="G3" s="65"/>
      <c r="H3" s="65"/>
      <c r="I3" s="65"/>
      <c r="J3" s="65"/>
      <c r="K3" s="65"/>
      <c r="L3" s="65"/>
      <c r="M3" s="65"/>
      <c r="N3" s="66"/>
      <c r="Q3" s="8"/>
      <c r="R3" s="8"/>
      <c r="S3" s="8"/>
      <c r="T3" s="8"/>
      <c r="U3" s="8"/>
    </row>
    <row r="4" spans="1:21" s="7" customFormat="1" ht="24" customHeight="1">
      <c r="A4" s="79" t="s">
        <v>18</v>
      </c>
      <c r="B4" s="80"/>
      <c r="C4" s="12">
        <f>VLOOKUP(C3,A36:B45,2,FALSE)</f>
        <v>33</v>
      </c>
      <c r="D4" s="13" t="s">
        <v>154</v>
      </c>
      <c r="E4" s="14" t="s">
        <v>147</v>
      </c>
      <c r="F4" s="15"/>
      <c r="G4" s="15"/>
      <c r="H4" s="15"/>
      <c r="I4" s="16"/>
      <c r="Q4" s="8"/>
      <c r="R4" s="8"/>
      <c r="S4" s="8"/>
      <c r="T4" s="8"/>
      <c r="U4" s="8"/>
    </row>
    <row r="5" spans="1:21" s="18" customFormat="1" ht="24" customHeight="1">
      <c r="A5" s="74" t="s">
        <v>2</v>
      </c>
      <c r="B5" s="75"/>
      <c r="C5" s="2" t="s">
        <v>121</v>
      </c>
      <c r="D5" s="67" t="s">
        <v>148</v>
      </c>
      <c r="E5" s="67"/>
      <c r="F5" s="67"/>
      <c r="G5" s="67"/>
      <c r="H5" s="67"/>
      <c r="I5" s="67"/>
      <c r="J5" s="67"/>
      <c r="K5" s="67"/>
      <c r="L5" s="68"/>
      <c r="M5" s="17"/>
      <c r="N5" s="17"/>
      <c r="Q5" s="19"/>
      <c r="R5" s="19"/>
      <c r="S5" s="19"/>
      <c r="T5" s="19"/>
      <c r="U5" s="19"/>
    </row>
    <row r="6" spans="1:21" s="7" customFormat="1" ht="24" customHeight="1">
      <c r="C6" s="20">
        <f>VLOOKUP(C5,C36:D37,2,FALSE)</f>
        <v>0</v>
      </c>
      <c r="D6" s="13" t="s">
        <v>155</v>
      </c>
      <c r="E6" s="14" t="s">
        <v>149</v>
      </c>
      <c r="F6" s="15"/>
      <c r="G6" s="15"/>
      <c r="H6" s="15"/>
      <c r="I6" s="15"/>
      <c r="J6" s="16"/>
      <c r="Q6" s="8"/>
      <c r="R6" s="8"/>
      <c r="S6" s="8"/>
      <c r="T6" s="8"/>
      <c r="U6" s="8"/>
    </row>
    <row r="7" spans="1:21" s="18" customFormat="1" ht="24" customHeight="1">
      <c r="A7" s="74" t="s">
        <v>0</v>
      </c>
      <c r="B7" s="75"/>
      <c r="C7" s="3">
        <v>0</v>
      </c>
      <c r="D7" s="21" t="s">
        <v>156</v>
      </c>
      <c r="E7" s="65" t="s">
        <v>150</v>
      </c>
      <c r="F7" s="65"/>
      <c r="G7" s="65"/>
      <c r="H7" s="65"/>
      <c r="I7" s="65"/>
      <c r="J7" s="65"/>
      <c r="K7" s="65"/>
      <c r="L7" s="65"/>
      <c r="M7" s="65"/>
      <c r="N7" s="66"/>
      <c r="O7" s="17"/>
      <c r="Q7" s="19"/>
      <c r="R7" s="19"/>
      <c r="S7" s="19"/>
      <c r="T7" s="19"/>
      <c r="U7" s="19"/>
    </row>
    <row r="8" spans="1:21" ht="9.9499999999999993" customHeight="1"/>
    <row r="9" spans="1:21" ht="24" customHeight="1">
      <c r="A9" s="76" t="s">
        <v>159</v>
      </c>
      <c r="B9" s="77"/>
      <c r="C9" s="24">
        <f>C4+C6-C7</f>
        <v>33</v>
      </c>
      <c r="D9" s="78" t="s">
        <v>157</v>
      </c>
      <c r="E9" s="78"/>
      <c r="F9" s="25" t="s">
        <v>151</v>
      </c>
      <c r="G9" s="26"/>
      <c r="H9" s="26"/>
      <c r="I9" s="27"/>
    </row>
    <row r="10" spans="1:21" ht="9.9499999999999993" customHeight="1"/>
    <row r="11" spans="1:21" s="8" customFormat="1">
      <c r="C11" s="28" t="s">
        <v>4</v>
      </c>
      <c r="D11" s="8" t="s">
        <v>5</v>
      </c>
      <c r="E11" s="28" t="s">
        <v>6</v>
      </c>
      <c r="F11" s="8" t="s">
        <v>5</v>
      </c>
      <c r="G11" s="28" t="s">
        <v>7</v>
      </c>
      <c r="H11" s="8" t="s">
        <v>5</v>
      </c>
      <c r="I11" s="28" t="s">
        <v>8</v>
      </c>
    </row>
    <row r="12" spans="1:21" s="8" customFormat="1" ht="5.0999999999999996" customHeight="1">
      <c r="C12" s="29"/>
      <c r="E12" s="29"/>
      <c r="G12" s="29"/>
      <c r="I12" s="29"/>
    </row>
    <row r="13" spans="1:21" s="8" customFormat="1" ht="12.75" customHeight="1">
      <c r="A13" s="60" t="s">
        <v>142</v>
      </c>
      <c r="B13" s="61"/>
      <c r="C13" s="47">
        <f>C9</f>
        <v>33</v>
      </c>
      <c r="D13" s="45" t="s">
        <v>5</v>
      </c>
      <c r="E13" s="53">
        <f>VLOOKUP(C1,P34:W132,8,FALSE)</f>
        <v>0</v>
      </c>
      <c r="F13" s="45" t="s">
        <v>5</v>
      </c>
      <c r="G13" s="54">
        <f>VLOOKUP(C1,P34:W132,7,FALSE)</f>
        <v>0</v>
      </c>
      <c r="H13" s="45" t="s">
        <v>5</v>
      </c>
      <c r="I13" s="48">
        <f>VLOOKUP(C2,F36:G47,2,FALSE)</f>
        <v>0</v>
      </c>
      <c r="J13" s="46" t="s">
        <v>10</v>
      </c>
      <c r="K13" s="62">
        <f>C13*E13*G13*I13</f>
        <v>0</v>
      </c>
      <c r="L13" s="63"/>
      <c r="M13" s="58" t="s">
        <v>152</v>
      </c>
    </row>
    <row r="14" spans="1:21" s="8" customFormat="1" ht="5.0999999999999996" customHeight="1">
      <c r="C14" s="29"/>
      <c r="E14" s="29"/>
      <c r="G14" s="29"/>
      <c r="I14" s="29"/>
    </row>
    <row r="15" spans="1:21">
      <c r="A15" s="70" t="s">
        <v>11</v>
      </c>
      <c r="B15" s="71"/>
      <c r="C15" s="30">
        <f>C9</f>
        <v>33</v>
      </c>
      <c r="D15" s="31" t="s">
        <v>5</v>
      </c>
      <c r="E15" s="32">
        <f>VLOOKUP(C1,P35:U132,3,FALSE)</f>
        <v>0</v>
      </c>
      <c r="F15" s="31" t="s">
        <v>5</v>
      </c>
      <c r="G15" s="30">
        <f>VLOOKUP(C1,P35:Q132,2,FALSE)</f>
        <v>0</v>
      </c>
      <c r="H15" s="31" t="s">
        <v>5</v>
      </c>
      <c r="I15" s="33">
        <f>VLOOKUP(C2,F36:G47,2,FALSE)</f>
        <v>0</v>
      </c>
      <c r="J15" s="34" t="s">
        <v>10</v>
      </c>
      <c r="K15" s="72">
        <f>C15*E15*G15*I15</f>
        <v>0</v>
      </c>
      <c r="L15" s="73"/>
      <c r="M15" s="57" t="s">
        <v>153</v>
      </c>
    </row>
    <row r="16" spans="1:21" ht="5.0999999999999996" customHeight="1">
      <c r="C16" s="35"/>
      <c r="E16" s="35"/>
      <c r="G16" s="35"/>
      <c r="I16" s="35"/>
    </row>
    <row r="17" spans="1:14">
      <c r="A17" s="70" t="s">
        <v>12</v>
      </c>
      <c r="B17" s="71"/>
      <c r="C17" s="30">
        <f>C9</f>
        <v>33</v>
      </c>
      <c r="D17" s="31" t="s">
        <v>5</v>
      </c>
      <c r="E17" s="32">
        <f>VLOOKUP(C1,P35:U132,4,FALSE)</f>
        <v>0</v>
      </c>
      <c r="F17" s="31" t="s">
        <v>5</v>
      </c>
      <c r="G17" s="30">
        <f>VLOOKUP(C1,P35:Q132,2,FALSE)</f>
        <v>0</v>
      </c>
      <c r="H17" s="31" t="s">
        <v>5</v>
      </c>
      <c r="I17" s="33">
        <f>VLOOKUP(C2,F36:G47,2,FALSE)</f>
        <v>0</v>
      </c>
      <c r="J17" s="34" t="s">
        <v>10</v>
      </c>
      <c r="K17" s="72">
        <f>C17*E17*G17*I17</f>
        <v>0</v>
      </c>
      <c r="L17" s="73"/>
      <c r="M17" s="36"/>
    </row>
    <row r="18" spans="1:14" ht="5.0999999999999996" customHeight="1">
      <c r="C18" s="35"/>
      <c r="E18" s="35"/>
      <c r="G18" s="35"/>
      <c r="I18" s="35"/>
    </row>
    <row r="19" spans="1:14">
      <c r="A19" s="70" t="s">
        <v>13</v>
      </c>
      <c r="B19" s="71"/>
      <c r="C19" s="30">
        <f>C9</f>
        <v>33</v>
      </c>
      <c r="D19" s="31" t="s">
        <v>5</v>
      </c>
      <c r="E19" s="32">
        <f>VLOOKUP(C1,P35:U132,5,FALSE)</f>
        <v>0</v>
      </c>
      <c r="F19" s="31" t="s">
        <v>5</v>
      </c>
      <c r="G19" s="30">
        <f>VLOOKUP(C1,P35:Q132,2,FALSE)</f>
        <v>0</v>
      </c>
      <c r="H19" s="31" t="s">
        <v>5</v>
      </c>
      <c r="I19" s="33">
        <f>VLOOKUP(C2,F36:G47,2,FALSE)</f>
        <v>0</v>
      </c>
      <c r="J19" s="34" t="s">
        <v>10</v>
      </c>
      <c r="K19" s="72">
        <f>C19*E19*G19*I19</f>
        <v>0</v>
      </c>
      <c r="L19" s="73"/>
      <c r="M19" s="36"/>
    </row>
    <row r="20" spans="1:14" ht="5.0999999999999996" customHeight="1">
      <c r="C20" s="35"/>
      <c r="E20" s="35"/>
      <c r="G20" s="35"/>
      <c r="I20" s="35"/>
    </row>
    <row r="21" spans="1:14">
      <c r="A21" s="70" t="s">
        <v>14</v>
      </c>
      <c r="B21" s="71"/>
      <c r="C21" s="30">
        <f>C9</f>
        <v>33</v>
      </c>
      <c r="D21" s="31" t="s">
        <v>5</v>
      </c>
      <c r="E21" s="32">
        <f>VLOOKUP(C1,P35:U132,6,FALSE)</f>
        <v>0</v>
      </c>
      <c r="F21" s="31" t="s">
        <v>5</v>
      </c>
      <c r="G21" s="30">
        <f>VLOOKUP(C1,P35:Q132,2,FALSE)</f>
        <v>0</v>
      </c>
      <c r="H21" s="31" t="s">
        <v>5</v>
      </c>
      <c r="I21" s="33">
        <f>VLOOKUP(C2,F36:G47,2,FALSE)</f>
        <v>0</v>
      </c>
      <c r="J21" s="34" t="s">
        <v>10</v>
      </c>
      <c r="K21" s="72">
        <f>C21*E21*G21*I21</f>
        <v>0</v>
      </c>
      <c r="L21" s="73"/>
      <c r="M21" s="36"/>
    </row>
    <row r="22" spans="1:14" ht="6.95" customHeight="1"/>
    <row r="23" spans="1:14" ht="12" customHeight="1">
      <c r="A23" s="37" t="s">
        <v>139</v>
      </c>
    </row>
    <row r="24" spans="1:14" ht="12" customHeight="1">
      <c r="A24" s="37" t="s">
        <v>140</v>
      </c>
    </row>
    <row r="25" spans="1:14" ht="12" customHeight="1">
      <c r="A25" s="37" t="s">
        <v>141</v>
      </c>
    </row>
    <row r="26" spans="1:14" ht="9.9499999999999993" customHeight="1"/>
    <row r="27" spans="1:14">
      <c r="A27" s="38" t="s">
        <v>15</v>
      </c>
    </row>
    <row r="28" spans="1:14">
      <c r="A28" s="38" t="s">
        <v>16</v>
      </c>
      <c r="N28" s="39" t="s">
        <v>17</v>
      </c>
    </row>
    <row r="29" spans="1:14">
      <c r="A29" s="59" t="s">
        <v>158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</row>
    <row r="34" spans="1:23">
      <c r="P34" s="40"/>
      <c r="Q34" s="41" t="s">
        <v>7</v>
      </c>
      <c r="R34" s="41" t="s">
        <v>134</v>
      </c>
      <c r="S34" s="41" t="s">
        <v>135</v>
      </c>
      <c r="T34" s="41" t="s">
        <v>136</v>
      </c>
      <c r="U34" s="41" t="s">
        <v>137</v>
      </c>
      <c r="V34" s="49" t="s">
        <v>7</v>
      </c>
      <c r="W34" s="49" t="s">
        <v>143</v>
      </c>
    </row>
    <row r="35" spans="1:23">
      <c r="A35" s="43"/>
      <c r="B35" s="43" t="s">
        <v>110</v>
      </c>
      <c r="F35" s="43"/>
      <c r="G35" s="43" t="s">
        <v>8</v>
      </c>
      <c r="P35" s="40" t="s">
        <v>19</v>
      </c>
      <c r="Q35" s="42">
        <v>0</v>
      </c>
      <c r="R35" s="55"/>
      <c r="S35" s="55"/>
      <c r="T35" s="55"/>
      <c r="U35" s="55"/>
      <c r="V35" s="50">
        <v>0</v>
      </c>
      <c r="W35" s="51">
        <v>0</v>
      </c>
    </row>
    <row r="36" spans="1:23">
      <c r="A36" s="43" t="s">
        <v>111</v>
      </c>
      <c r="B36" s="43">
        <v>33</v>
      </c>
      <c r="C36" s="43" t="s">
        <v>121</v>
      </c>
      <c r="D36" s="43">
        <v>0</v>
      </c>
      <c r="F36" s="44" t="s">
        <v>123</v>
      </c>
      <c r="G36" s="43">
        <v>0</v>
      </c>
      <c r="P36" s="40" t="s">
        <v>20</v>
      </c>
      <c r="Q36" s="42">
        <v>1.72</v>
      </c>
      <c r="R36" s="56">
        <v>29700</v>
      </c>
      <c r="S36" s="56"/>
      <c r="T36" s="56"/>
      <c r="U36" s="56"/>
      <c r="V36" s="50">
        <v>1.52</v>
      </c>
      <c r="W36" s="51">
        <v>29300</v>
      </c>
    </row>
    <row r="37" spans="1:23">
      <c r="A37" s="43" t="s">
        <v>112</v>
      </c>
      <c r="B37" s="43">
        <v>42</v>
      </c>
      <c r="C37" s="43" t="s">
        <v>122</v>
      </c>
      <c r="D37" s="43">
        <v>15</v>
      </c>
      <c r="F37" s="44" t="s">
        <v>124</v>
      </c>
      <c r="G37" s="43">
        <v>1</v>
      </c>
      <c r="P37" s="40" t="s">
        <v>21</v>
      </c>
      <c r="Q37" s="42">
        <v>1.36</v>
      </c>
      <c r="R37" s="56">
        <v>26850</v>
      </c>
      <c r="S37" s="56"/>
      <c r="T37" s="56"/>
      <c r="U37" s="56"/>
      <c r="V37" s="50">
        <v>1.3</v>
      </c>
      <c r="W37" s="51">
        <v>26850</v>
      </c>
    </row>
    <row r="38" spans="1:23">
      <c r="A38" s="43" t="s">
        <v>113</v>
      </c>
      <c r="B38" s="43">
        <v>54</v>
      </c>
      <c r="F38" s="44" t="s">
        <v>125</v>
      </c>
      <c r="G38" s="43">
        <v>1.05</v>
      </c>
      <c r="P38" s="40" t="s">
        <v>22</v>
      </c>
      <c r="Q38" s="42">
        <v>1.39</v>
      </c>
      <c r="R38" s="56">
        <v>31400</v>
      </c>
      <c r="S38" s="56"/>
      <c r="T38" s="56"/>
      <c r="U38" s="56"/>
      <c r="V38" s="50">
        <v>1.39</v>
      </c>
      <c r="W38" s="51">
        <v>31400</v>
      </c>
    </row>
    <row r="39" spans="1:23">
      <c r="A39" s="43" t="s">
        <v>114</v>
      </c>
      <c r="B39" s="43">
        <v>72</v>
      </c>
      <c r="F39" s="44" t="s">
        <v>126</v>
      </c>
      <c r="G39" s="43">
        <v>1.1000000000000001</v>
      </c>
      <c r="P39" s="40" t="s">
        <v>23</v>
      </c>
      <c r="Q39" s="42">
        <v>1.61</v>
      </c>
      <c r="R39" s="56">
        <v>29450</v>
      </c>
      <c r="S39" s="56"/>
      <c r="T39" s="56"/>
      <c r="U39" s="56"/>
      <c r="V39" s="50">
        <v>1.54</v>
      </c>
      <c r="W39" s="51">
        <v>29000</v>
      </c>
    </row>
    <row r="40" spans="1:23">
      <c r="A40" s="43" t="s">
        <v>115</v>
      </c>
      <c r="B40" s="43">
        <v>90</v>
      </c>
      <c r="F40" s="44" t="s">
        <v>127</v>
      </c>
      <c r="G40" s="43">
        <v>1.1499999999999999</v>
      </c>
      <c r="P40" s="40" t="s">
        <v>24</v>
      </c>
      <c r="Q40" s="42">
        <v>1.37</v>
      </c>
      <c r="R40" s="56">
        <v>26750</v>
      </c>
      <c r="S40" s="56"/>
      <c r="T40" s="56"/>
      <c r="U40" s="56"/>
      <c r="V40" s="50">
        <v>1.34</v>
      </c>
      <c r="W40" s="51">
        <v>26750</v>
      </c>
    </row>
    <row r="41" spans="1:23">
      <c r="A41" s="43" t="s">
        <v>116</v>
      </c>
      <c r="B41" s="43">
        <v>108</v>
      </c>
      <c r="F41" s="44" t="s">
        <v>128</v>
      </c>
      <c r="G41" s="43">
        <v>1.2</v>
      </c>
      <c r="P41" s="40" t="s">
        <v>25</v>
      </c>
      <c r="Q41" s="42">
        <v>1.57</v>
      </c>
      <c r="R41" s="56">
        <v>37950</v>
      </c>
      <c r="S41" s="56"/>
      <c r="T41" s="56"/>
      <c r="U41" s="56"/>
      <c r="V41" s="50">
        <v>1.67</v>
      </c>
      <c r="W41" s="51">
        <v>37050</v>
      </c>
    </row>
    <row r="42" spans="1:23">
      <c r="A42" s="43" t="s">
        <v>117</v>
      </c>
      <c r="B42" s="43">
        <v>126</v>
      </c>
      <c r="F42" s="44" t="s">
        <v>129</v>
      </c>
      <c r="G42" s="43">
        <v>1.25</v>
      </c>
      <c r="P42" s="40" t="s">
        <v>26</v>
      </c>
      <c r="Q42" s="42">
        <v>1.37</v>
      </c>
      <c r="R42" s="56">
        <v>29150</v>
      </c>
      <c r="S42" s="56"/>
      <c r="T42" s="56"/>
      <c r="U42" s="56"/>
      <c r="V42" s="50">
        <v>1.29</v>
      </c>
      <c r="W42" s="51">
        <v>29150</v>
      </c>
    </row>
    <row r="43" spans="1:23">
      <c r="A43" s="43" t="s">
        <v>118</v>
      </c>
      <c r="B43" s="43">
        <v>144</v>
      </c>
      <c r="F43" s="44" t="s">
        <v>130</v>
      </c>
      <c r="G43" s="43">
        <v>1.3</v>
      </c>
      <c r="P43" s="40" t="s">
        <v>27</v>
      </c>
      <c r="Q43" s="42">
        <v>1.43</v>
      </c>
      <c r="R43" s="56">
        <v>24250</v>
      </c>
      <c r="S43" s="56"/>
      <c r="T43" s="56"/>
      <c r="U43" s="56"/>
      <c r="V43" s="50">
        <v>1.38</v>
      </c>
      <c r="W43" s="51">
        <v>23850</v>
      </c>
    </row>
    <row r="44" spans="1:23">
      <c r="A44" s="43" t="s">
        <v>119</v>
      </c>
      <c r="B44" s="43">
        <v>162</v>
      </c>
      <c r="F44" s="44" t="s">
        <v>131</v>
      </c>
      <c r="G44" s="43">
        <v>1.35</v>
      </c>
      <c r="P44" s="40" t="s">
        <v>28</v>
      </c>
      <c r="Q44" s="42">
        <v>1.59</v>
      </c>
      <c r="R44" s="56">
        <v>28550</v>
      </c>
      <c r="S44" s="56"/>
      <c r="T44" s="56"/>
      <c r="U44" s="56"/>
      <c r="V44" s="50">
        <v>1.44</v>
      </c>
      <c r="W44" s="51">
        <v>28550</v>
      </c>
    </row>
    <row r="45" spans="1:23">
      <c r="A45" s="43" t="s">
        <v>120</v>
      </c>
      <c r="B45" s="43">
        <v>180</v>
      </c>
      <c r="F45" s="44" t="s">
        <v>132</v>
      </c>
      <c r="G45" s="43">
        <v>1.4</v>
      </c>
      <c r="P45" s="40" t="s">
        <v>29</v>
      </c>
      <c r="Q45" s="42">
        <v>1.66</v>
      </c>
      <c r="R45" s="56">
        <v>48850</v>
      </c>
      <c r="S45" s="56"/>
      <c r="T45" s="56"/>
      <c r="U45" s="56"/>
      <c r="V45" s="50">
        <v>1.62</v>
      </c>
      <c r="W45" s="51">
        <v>48850</v>
      </c>
    </row>
    <row r="46" spans="1:23">
      <c r="A46" s="8"/>
      <c r="B46" s="8"/>
      <c r="F46" s="44" t="s">
        <v>133</v>
      </c>
      <c r="G46" s="43">
        <v>1.45</v>
      </c>
      <c r="P46" s="40" t="s">
        <v>30</v>
      </c>
      <c r="Q46" s="42">
        <v>1.46</v>
      </c>
      <c r="R46" s="56">
        <v>25400</v>
      </c>
      <c r="S46" s="56"/>
      <c r="T46" s="56"/>
      <c r="U46" s="56"/>
      <c r="V46" s="50">
        <v>1.35</v>
      </c>
      <c r="W46" s="51">
        <v>25400</v>
      </c>
    </row>
    <row r="47" spans="1:23">
      <c r="F47" s="44" t="s">
        <v>138</v>
      </c>
      <c r="G47" s="43">
        <v>1.5</v>
      </c>
      <c r="P47" s="40" t="s">
        <v>31</v>
      </c>
      <c r="Q47" s="42">
        <v>1.54</v>
      </c>
      <c r="R47" s="56">
        <v>31350</v>
      </c>
      <c r="S47" s="56"/>
      <c r="T47" s="56"/>
      <c r="U47" s="56"/>
      <c r="V47" s="50">
        <v>1.48</v>
      </c>
      <c r="W47" s="51">
        <v>30800</v>
      </c>
    </row>
    <row r="48" spans="1:23">
      <c r="F48" s="8"/>
      <c r="G48" s="8"/>
      <c r="P48" s="40" t="s">
        <v>32</v>
      </c>
      <c r="Q48" s="42">
        <v>1.32</v>
      </c>
      <c r="R48" s="56">
        <v>30450</v>
      </c>
      <c r="S48" s="56"/>
      <c r="T48" s="56"/>
      <c r="U48" s="56"/>
      <c r="V48" s="50">
        <v>1.42</v>
      </c>
      <c r="W48" s="51">
        <v>29400</v>
      </c>
    </row>
    <row r="49" spans="6:23">
      <c r="F49" s="8"/>
      <c r="G49" s="8"/>
      <c r="P49" s="40" t="s">
        <v>33</v>
      </c>
      <c r="Q49" s="42">
        <v>1.47</v>
      </c>
      <c r="R49" s="56">
        <v>25550</v>
      </c>
      <c r="S49" s="56"/>
      <c r="T49" s="56"/>
      <c r="U49" s="56"/>
      <c r="V49" s="50">
        <v>1.33</v>
      </c>
      <c r="W49" s="51">
        <v>24550</v>
      </c>
    </row>
    <row r="50" spans="6:23">
      <c r="F50" s="8"/>
      <c r="G50" s="8"/>
      <c r="P50" s="40" t="s">
        <v>34</v>
      </c>
      <c r="Q50" s="42">
        <v>1.63</v>
      </c>
      <c r="R50" s="56">
        <v>34850</v>
      </c>
      <c r="S50" s="56"/>
      <c r="T50" s="56"/>
      <c r="U50" s="56"/>
      <c r="V50" s="50">
        <v>1.6</v>
      </c>
      <c r="W50" s="51">
        <v>34850</v>
      </c>
    </row>
    <row r="51" spans="6:23">
      <c r="F51" s="8"/>
      <c r="G51" s="8"/>
      <c r="P51" s="40" t="s">
        <v>35</v>
      </c>
      <c r="Q51" s="42">
        <v>1.56</v>
      </c>
      <c r="R51" s="56">
        <v>30500</v>
      </c>
      <c r="S51" s="56"/>
      <c r="T51" s="56"/>
      <c r="U51" s="56"/>
      <c r="V51" s="50">
        <v>1.54</v>
      </c>
      <c r="W51" s="51">
        <v>30500</v>
      </c>
    </row>
    <row r="52" spans="6:23">
      <c r="F52" s="8"/>
      <c r="G52" s="8"/>
      <c r="P52" s="40" t="s">
        <v>36</v>
      </c>
      <c r="Q52" s="42">
        <v>1.6</v>
      </c>
      <c r="R52" s="56">
        <v>33800</v>
      </c>
      <c r="S52" s="56"/>
      <c r="T52" s="56"/>
      <c r="U52" s="56"/>
      <c r="V52" s="50">
        <v>1.51</v>
      </c>
      <c r="W52" s="51">
        <v>33800</v>
      </c>
    </row>
    <row r="53" spans="6:23">
      <c r="F53" s="8"/>
      <c r="G53" s="8"/>
      <c r="P53" s="40" t="s">
        <v>37</v>
      </c>
      <c r="Q53" s="42">
        <v>2.09</v>
      </c>
      <c r="R53" s="56">
        <v>90400</v>
      </c>
      <c r="S53" s="56"/>
      <c r="T53" s="56"/>
      <c r="U53" s="56"/>
      <c r="V53" s="50">
        <v>2.25</v>
      </c>
      <c r="W53" s="51">
        <v>90400</v>
      </c>
    </row>
    <row r="54" spans="6:23">
      <c r="F54" s="8"/>
      <c r="G54" s="8"/>
      <c r="P54" s="40"/>
      <c r="Q54" s="42"/>
      <c r="R54" s="56"/>
      <c r="S54" s="56"/>
      <c r="T54" s="56"/>
      <c r="U54" s="56"/>
      <c r="V54" s="50"/>
      <c r="W54" s="52"/>
    </row>
    <row r="55" spans="6:23">
      <c r="F55" s="8"/>
      <c r="G55" s="8"/>
      <c r="P55" s="40" t="s">
        <v>38</v>
      </c>
      <c r="Q55" s="42">
        <v>0</v>
      </c>
      <c r="R55" s="56"/>
      <c r="S55" s="56"/>
      <c r="T55" s="56"/>
      <c r="U55" s="56"/>
      <c r="V55" s="50">
        <v>0</v>
      </c>
      <c r="W55" s="51">
        <v>0</v>
      </c>
    </row>
    <row r="56" spans="6:23">
      <c r="F56" s="8"/>
      <c r="G56" s="8"/>
      <c r="P56" s="40" t="s">
        <v>39</v>
      </c>
      <c r="Q56" s="42">
        <v>1.38</v>
      </c>
      <c r="R56" s="56">
        <v>37800</v>
      </c>
      <c r="S56" s="56"/>
      <c r="T56" s="56"/>
      <c r="U56" s="56"/>
      <c r="V56" s="50">
        <v>1.41</v>
      </c>
      <c r="W56" s="51">
        <v>37800</v>
      </c>
    </row>
    <row r="57" spans="6:23">
      <c r="P57" s="40" t="s">
        <v>40</v>
      </c>
      <c r="Q57" s="42">
        <v>1.61</v>
      </c>
      <c r="R57" s="56">
        <v>35350</v>
      </c>
      <c r="S57" s="56"/>
      <c r="T57" s="56"/>
      <c r="U57" s="56"/>
      <c r="V57" s="50">
        <v>1.48</v>
      </c>
      <c r="W57" s="51">
        <v>35300</v>
      </c>
    </row>
    <row r="58" spans="6:23">
      <c r="P58" s="40" t="s">
        <v>41</v>
      </c>
      <c r="Q58" s="42">
        <v>1.44</v>
      </c>
      <c r="R58" s="56">
        <v>37450</v>
      </c>
      <c r="S58" s="56"/>
      <c r="T58" s="56"/>
      <c r="U58" s="56"/>
      <c r="V58" s="50">
        <v>1.4</v>
      </c>
      <c r="W58" s="51">
        <v>37400</v>
      </c>
    </row>
    <row r="59" spans="6:23">
      <c r="P59" s="40" t="s">
        <v>42</v>
      </c>
      <c r="Q59" s="42">
        <v>1.4</v>
      </c>
      <c r="R59" s="56">
        <v>32750</v>
      </c>
      <c r="S59" s="56"/>
      <c r="T59" s="56"/>
      <c r="U59" s="56"/>
      <c r="V59" s="50">
        <v>1.37</v>
      </c>
      <c r="W59" s="51">
        <v>32750</v>
      </c>
    </row>
    <row r="60" spans="6:23">
      <c r="P60" s="40" t="s">
        <v>43</v>
      </c>
      <c r="Q60" s="42">
        <v>1.57</v>
      </c>
      <c r="R60" s="56">
        <v>31250</v>
      </c>
      <c r="S60" s="56"/>
      <c r="T60" s="56"/>
      <c r="U60" s="56"/>
      <c r="V60" s="50">
        <v>1.49</v>
      </c>
      <c r="W60" s="51">
        <v>31150</v>
      </c>
    </row>
    <row r="61" spans="6:23">
      <c r="P61" s="40" t="s">
        <v>44</v>
      </c>
      <c r="Q61" s="42">
        <v>1.4</v>
      </c>
      <c r="R61" s="56">
        <v>39500</v>
      </c>
      <c r="S61" s="56"/>
      <c r="T61" s="56"/>
      <c r="U61" s="56"/>
      <c r="V61" s="50">
        <v>1.53</v>
      </c>
      <c r="W61" s="51">
        <v>39350</v>
      </c>
    </row>
    <row r="62" spans="6:23">
      <c r="P62" s="40" t="s">
        <v>45</v>
      </c>
      <c r="Q62" s="42">
        <v>1.61</v>
      </c>
      <c r="R62" s="56">
        <v>34400</v>
      </c>
      <c r="S62" s="56"/>
      <c r="T62" s="56"/>
      <c r="U62" s="56"/>
      <c r="V62" s="50">
        <v>1.54</v>
      </c>
      <c r="W62" s="51">
        <v>34400</v>
      </c>
    </row>
    <row r="63" spans="6:23">
      <c r="P63" s="40" t="s">
        <v>46</v>
      </c>
      <c r="Q63" s="42">
        <v>1.5</v>
      </c>
      <c r="R63" s="56">
        <v>30500</v>
      </c>
      <c r="S63" s="56"/>
      <c r="T63" s="56"/>
      <c r="U63" s="56"/>
      <c r="V63" s="50">
        <v>1.41</v>
      </c>
      <c r="W63" s="51">
        <v>29600</v>
      </c>
    </row>
    <row r="64" spans="6:23">
      <c r="P64" s="40" t="s">
        <v>47</v>
      </c>
      <c r="Q64" s="42">
        <v>1.31</v>
      </c>
      <c r="R64" s="56">
        <v>30500</v>
      </c>
      <c r="S64" s="56"/>
      <c r="T64" s="56"/>
      <c r="U64" s="56"/>
      <c r="V64" s="50">
        <v>1.35</v>
      </c>
      <c r="W64" s="51">
        <v>30550</v>
      </c>
    </row>
    <row r="65" spans="16:23">
      <c r="P65" s="40" t="s">
        <v>48</v>
      </c>
      <c r="Q65" s="42">
        <v>1.49</v>
      </c>
      <c r="R65" s="56">
        <v>49450</v>
      </c>
      <c r="S65" s="56"/>
      <c r="T65" s="56"/>
      <c r="U65" s="56"/>
      <c r="V65" s="50">
        <v>1.62</v>
      </c>
      <c r="W65" s="51">
        <v>49450</v>
      </c>
    </row>
    <row r="66" spans="16:23">
      <c r="P66" s="40" t="s">
        <v>49</v>
      </c>
      <c r="Q66" s="42">
        <v>1.98</v>
      </c>
      <c r="R66" s="56">
        <v>53700</v>
      </c>
      <c r="S66" s="56"/>
      <c r="T66" s="56"/>
      <c r="U66" s="56"/>
      <c r="V66" s="50">
        <v>2.04</v>
      </c>
      <c r="W66" s="51">
        <v>53700</v>
      </c>
    </row>
    <row r="67" spans="16:23">
      <c r="P67" s="40"/>
      <c r="Q67" s="42"/>
      <c r="R67" s="56"/>
      <c r="S67" s="56"/>
      <c r="T67" s="56"/>
      <c r="U67" s="56"/>
      <c r="V67" s="50"/>
      <c r="W67" s="52"/>
    </row>
    <row r="68" spans="16:23">
      <c r="P68" s="40" t="s">
        <v>50</v>
      </c>
      <c r="Q68" s="42">
        <v>0</v>
      </c>
      <c r="R68" s="56"/>
      <c r="S68" s="56"/>
      <c r="T68" s="56"/>
      <c r="U68" s="56"/>
      <c r="V68" s="50">
        <v>0</v>
      </c>
      <c r="W68" s="51">
        <v>0</v>
      </c>
    </row>
    <row r="69" spans="16:23">
      <c r="P69" s="40" t="s">
        <v>51</v>
      </c>
      <c r="Q69" s="42">
        <v>1.4</v>
      </c>
      <c r="R69" s="56">
        <v>23850</v>
      </c>
      <c r="S69" s="56"/>
      <c r="T69" s="56"/>
      <c r="U69" s="56"/>
      <c r="V69" s="50">
        <v>1.47</v>
      </c>
      <c r="W69" s="51">
        <v>23850</v>
      </c>
    </row>
    <row r="70" spans="16:23">
      <c r="P70" s="40" t="s">
        <v>52</v>
      </c>
      <c r="Q70" s="42">
        <v>1.25</v>
      </c>
      <c r="R70" s="56">
        <v>22850</v>
      </c>
      <c r="S70" s="56"/>
      <c r="T70" s="56"/>
      <c r="U70" s="56"/>
      <c r="V70" s="50">
        <v>1.28</v>
      </c>
      <c r="W70" s="51">
        <v>22850</v>
      </c>
    </row>
    <row r="71" spans="16:23">
      <c r="P71" s="40" t="s">
        <v>53</v>
      </c>
      <c r="Q71" s="42">
        <v>1.6</v>
      </c>
      <c r="R71" s="56">
        <v>33650</v>
      </c>
      <c r="S71" s="56"/>
      <c r="T71" s="56"/>
      <c r="U71" s="56"/>
      <c r="V71" s="50">
        <v>1.72</v>
      </c>
      <c r="W71" s="51">
        <v>33650</v>
      </c>
    </row>
    <row r="72" spans="16:23">
      <c r="P72" s="40" t="s">
        <v>54</v>
      </c>
      <c r="Q72" s="42">
        <v>1.38</v>
      </c>
      <c r="R72" s="56">
        <v>25300</v>
      </c>
      <c r="S72" s="56"/>
      <c r="T72" s="56"/>
      <c r="U72" s="56"/>
      <c r="V72" s="50">
        <v>1.32</v>
      </c>
      <c r="W72" s="51">
        <v>25300</v>
      </c>
    </row>
    <row r="73" spans="16:23">
      <c r="P73" s="40" t="s">
        <v>55</v>
      </c>
      <c r="Q73" s="42">
        <v>1.42</v>
      </c>
      <c r="R73" s="56">
        <v>31100</v>
      </c>
      <c r="S73" s="56"/>
      <c r="T73" s="56"/>
      <c r="U73" s="56"/>
      <c r="V73" s="50">
        <v>1.38</v>
      </c>
      <c r="W73" s="51">
        <v>31100</v>
      </c>
    </row>
    <row r="74" spans="16:23">
      <c r="P74" s="40" t="s">
        <v>56</v>
      </c>
      <c r="Q74" s="42">
        <v>1.6</v>
      </c>
      <c r="R74" s="56">
        <v>33000</v>
      </c>
      <c r="S74" s="56"/>
      <c r="T74" s="56"/>
      <c r="U74" s="56"/>
      <c r="V74" s="50">
        <v>1.64</v>
      </c>
      <c r="W74" s="51">
        <v>33000</v>
      </c>
    </row>
    <row r="75" spans="16:23">
      <c r="P75" s="40"/>
      <c r="Q75" s="42"/>
      <c r="R75" s="56"/>
      <c r="S75" s="56"/>
      <c r="T75" s="56"/>
      <c r="U75" s="56"/>
      <c r="V75" s="50"/>
      <c r="W75" s="52"/>
    </row>
    <row r="76" spans="16:23">
      <c r="P76" s="40" t="s">
        <v>57</v>
      </c>
      <c r="Q76" s="42">
        <v>0</v>
      </c>
      <c r="R76" s="56"/>
      <c r="S76" s="56"/>
      <c r="T76" s="56"/>
      <c r="U76" s="56"/>
      <c r="V76" s="50">
        <v>0</v>
      </c>
      <c r="W76" s="51">
        <v>0</v>
      </c>
    </row>
    <row r="77" spans="16:23">
      <c r="P77" s="40" t="s">
        <v>58</v>
      </c>
      <c r="Q77" s="42">
        <v>1.36</v>
      </c>
      <c r="R77" s="56">
        <v>25450</v>
      </c>
      <c r="S77" s="56"/>
      <c r="T77" s="56"/>
      <c r="U77" s="56"/>
      <c r="V77" s="50">
        <v>1.44</v>
      </c>
      <c r="W77" s="51">
        <v>24800</v>
      </c>
    </row>
    <row r="78" spans="16:23">
      <c r="P78" s="40" t="s">
        <v>59</v>
      </c>
      <c r="Q78" s="42">
        <v>1.37</v>
      </c>
      <c r="R78" s="56">
        <v>23050</v>
      </c>
      <c r="S78" s="56"/>
      <c r="T78" s="56"/>
      <c r="U78" s="56"/>
      <c r="V78" s="50">
        <v>1.4</v>
      </c>
      <c r="W78" s="51">
        <v>23050</v>
      </c>
    </row>
    <row r="79" spans="16:23">
      <c r="P79" s="40" t="s">
        <v>60</v>
      </c>
      <c r="Q79" s="42">
        <v>1.41</v>
      </c>
      <c r="R79" s="56">
        <v>26600</v>
      </c>
      <c r="S79" s="56"/>
      <c r="T79" s="56"/>
      <c r="U79" s="56"/>
      <c r="V79" s="50">
        <v>1.43</v>
      </c>
      <c r="W79" s="51">
        <v>26600</v>
      </c>
    </row>
    <row r="80" spans="16:23">
      <c r="P80" s="40" t="s">
        <v>61</v>
      </c>
      <c r="Q80" s="42">
        <v>1.18</v>
      </c>
      <c r="R80" s="56">
        <v>20700</v>
      </c>
      <c r="S80" s="56"/>
      <c r="T80" s="56"/>
      <c r="U80" s="56"/>
      <c r="V80" s="50">
        <v>1.1499999999999999</v>
      </c>
      <c r="W80" s="51">
        <v>20700</v>
      </c>
    </row>
    <row r="81" spans="16:23">
      <c r="P81" s="40" t="s">
        <v>62</v>
      </c>
      <c r="Q81" s="42">
        <v>1.28</v>
      </c>
      <c r="R81" s="56">
        <v>26800</v>
      </c>
      <c r="S81" s="56"/>
      <c r="T81" s="56"/>
      <c r="U81" s="56"/>
      <c r="V81" s="50">
        <v>1.28</v>
      </c>
      <c r="W81" s="51">
        <v>26800</v>
      </c>
    </row>
    <row r="82" spans="16:23">
      <c r="P82" s="40" t="s">
        <v>63</v>
      </c>
      <c r="Q82" s="42">
        <v>1.25</v>
      </c>
      <c r="R82" s="56">
        <v>21050</v>
      </c>
      <c r="S82" s="56"/>
      <c r="T82" s="56"/>
      <c r="U82" s="56"/>
      <c r="V82" s="50">
        <v>1.28</v>
      </c>
      <c r="W82" s="51">
        <v>21050</v>
      </c>
    </row>
    <row r="83" spans="16:23">
      <c r="P83" s="40" t="s">
        <v>64</v>
      </c>
      <c r="Q83" s="42">
        <v>1.41</v>
      </c>
      <c r="R83" s="56">
        <v>24500</v>
      </c>
      <c r="S83" s="56"/>
      <c r="T83" s="56"/>
      <c r="U83" s="56"/>
      <c r="V83" s="50">
        <v>1.35</v>
      </c>
      <c r="W83" s="51">
        <v>24500</v>
      </c>
    </row>
    <row r="84" spans="16:23">
      <c r="P84" s="40"/>
      <c r="Q84" s="42"/>
      <c r="R84" s="56"/>
      <c r="S84" s="56"/>
      <c r="T84" s="56"/>
      <c r="U84" s="56"/>
      <c r="V84" s="50"/>
      <c r="W84" s="52"/>
    </row>
    <row r="85" spans="16:23">
      <c r="P85" s="40" t="s">
        <v>65</v>
      </c>
      <c r="Q85" s="42">
        <v>0</v>
      </c>
      <c r="R85" s="56"/>
      <c r="S85" s="56"/>
      <c r="T85" s="56"/>
      <c r="U85" s="56"/>
      <c r="V85" s="50">
        <v>0</v>
      </c>
      <c r="W85" s="51">
        <v>0</v>
      </c>
    </row>
    <row r="86" spans="16:23">
      <c r="P86" s="40" t="s">
        <v>66</v>
      </c>
      <c r="Q86" s="42">
        <v>1.75</v>
      </c>
      <c r="R86" s="56">
        <v>30700</v>
      </c>
      <c r="S86" s="56"/>
      <c r="T86" s="56"/>
      <c r="U86" s="56"/>
      <c r="V86" s="50">
        <v>1.48</v>
      </c>
      <c r="W86" s="51">
        <v>30100</v>
      </c>
    </row>
    <row r="87" spans="16:23">
      <c r="P87" s="40" t="s">
        <v>67</v>
      </c>
      <c r="Q87" s="42">
        <v>1.45</v>
      </c>
      <c r="R87" s="56">
        <v>30450</v>
      </c>
      <c r="S87" s="56"/>
      <c r="T87" s="56"/>
      <c r="U87" s="56"/>
      <c r="V87" s="50">
        <v>1.36</v>
      </c>
      <c r="W87" s="51">
        <v>30450</v>
      </c>
    </row>
    <row r="88" spans="16:23">
      <c r="P88" s="40" t="s">
        <v>68</v>
      </c>
      <c r="Q88" s="42">
        <v>1.41</v>
      </c>
      <c r="R88" s="56">
        <v>29850</v>
      </c>
      <c r="S88" s="56"/>
      <c r="T88" s="56"/>
      <c r="U88" s="56"/>
      <c r="V88" s="50">
        <v>1.32</v>
      </c>
      <c r="W88" s="51">
        <v>29350</v>
      </c>
    </row>
    <row r="89" spans="16:23">
      <c r="P89" s="40" t="s">
        <v>69</v>
      </c>
      <c r="Q89" s="42">
        <v>1.69</v>
      </c>
      <c r="R89" s="56">
        <v>29850</v>
      </c>
      <c r="S89" s="56"/>
      <c r="T89" s="56"/>
      <c r="U89" s="56"/>
      <c r="V89" s="50">
        <v>1.55</v>
      </c>
      <c r="W89" s="51">
        <v>29600</v>
      </c>
    </row>
    <row r="90" spans="16:23">
      <c r="P90" s="40" t="s">
        <v>70</v>
      </c>
      <c r="Q90" s="42">
        <v>1.33</v>
      </c>
      <c r="R90" s="56">
        <v>30450</v>
      </c>
      <c r="S90" s="56"/>
      <c r="T90" s="56"/>
      <c r="U90" s="56"/>
      <c r="V90" s="50">
        <v>1.26</v>
      </c>
      <c r="W90" s="51">
        <v>30450</v>
      </c>
    </row>
    <row r="91" spans="16:23">
      <c r="P91" s="40" t="s">
        <v>71</v>
      </c>
      <c r="Q91" s="42">
        <v>1.43</v>
      </c>
      <c r="R91" s="56">
        <v>28400</v>
      </c>
      <c r="S91" s="56"/>
      <c r="T91" s="56"/>
      <c r="U91" s="56"/>
      <c r="V91" s="50">
        <v>1.37</v>
      </c>
      <c r="W91" s="51">
        <v>28400</v>
      </c>
    </row>
    <row r="92" spans="16:23">
      <c r="P92" s="40" t="s">
        <v>72</v>
      </c>
      <c r="Q92" s="42">
        <v>1.69</v>
      </c>
      <c r="R92" s="56">
        <v>32400</v>
      </c>
      <c r="S92" s="56"/>
      <c r="T92" s="56"/>
      <c r="U92" s="56"/>
      <c r="V92" s="50">
        <v>1.53</v>
      </c>
      <c r="W92" s="51">
        <v>32400</v>
      </c>
    </row>
    <row r="93" spans="16:23">
      <c r="P93" s="40" t="s">
        <v>73</v>
      </c>
      <c r="Q93" s="42">
        <v>1.39</v>
      </c>
      <c r="R93" s="56">
        <v>30150</v>
      </c>
      <c r="S93" s="56"/>
      <c r="T93" s="56"/>
      <c r="U93" s="56"/>
      <c r="V93" s="50">
        <v>1.29</v>
      </c>
      <c r="W93" s="51">
        <v>30150</v>
      </c>
    </row>
    <row r="94" spans="16:23">
      <c r="P94" s="40" t="s">
        <v>74</v>
      </c>
      <c r="Q94" s="42">
        <v>1.6</v>
      </c>
      <c r="R94" s="56">
        <v>35450</v>
      </c>
      <c r="S94" s="56"/>
      <c r="T94" s="56"/>
      <c r="U94" s="56"/>
      <c r="V94" s="50">
        <v>1.53</v>
      </c>
      <c r="W94" s="51">
        <v>35450</v>
      </c>
    </row>
    <row r="95" spans="16:23">
      <c r="P95" s="40" t="s">
        <v>75</v>
      </c>
      <c r="Q95" s="42">
        <v>1.56</v>
      </c>
      <c r="R95" s="56">
        <v>28100</v>
      </c>
      <c r="S95" s="56"/>
      <c r="T95" s="56"/>
      <c r="U95" s="56"/>
      <c r="V95" s="50">
        <v>1.38</v>
      </c>
      <c r="W95" s="51">
        <v>28100</v>
      </c>
    </row>
    <row r="96" spans="16:23">
      <c r="P96" s="40" t="s">
        <v>76</v>
      </c>
      <c r="Q96" s="42">
        <v>1.44</v>
      </c>
      <c r="R96" s="56">
        <v>28850</v>
      </c>
      <c r="S96" s="56"/>
      <c r="T96" s="56"/>
      <c r="U96" s="56"/>
      <c r="V96" s="50">
        <v>1.31</v>
      </c>
      <c r="W96" s="51">
        <v>28450</v>
      </c>
    </row>
    <row r="97" spans="16:23">
      <c r="P97" s="40" t="s">
        <v>77</v>
      </c>
      <c r="Q97" s="42">
        <v>1.67</v>
      </c>
      <c r="R97" s="56">
        <v>30900</v>
      </c>
      <c r="S97" s="56"/>
      <c r="T97" s="56"/>
      <c r="U97" s="56"/>
      <c r="V97" s="50">
        <v>1.65</v>
      </c>
      <c r="W97" s="51">
        <v>30900</v>
      </c>
    </row>
    <row r="98" spans="16:23">
      <c r="P98" s="40" t="s">
        <v>78</v>
      </c>
      <c r="Q98" s="42">
        <v>1.52</v>
      </c>
      <c r="R98" s="56">
        <v>24850</v>
      </c>
      <c r="S98" s="56"/>
      <c r="T98" s="56"/>
      <c r="U98" s="56"/>
      <c r="V98" s="50">
        <v>1.47</v>
      </c>
      <c r="W98" s="51">
        <v>24850</v>
      </c>
    </row>
    <row r="99" spans="16:23">
      <c r="P99" s="40" t="s">
        <v>79</v>
      </c>
      <c r="Q99" s="42">
        <v>1.43</v>
      </c>
      <c r="R99" s="56">
        <v>26550</v>
      </c>
      <c r="S99" s="56"/>
      <c r="T99" s="56"/>
      <c r="U99" s="56"/>
      <c r="V99" s="50">
        <v>1.46</v>
      </c>
      <c r="W99" s="51">
        <v>26550</v>
      </c>
    </row>
    <row r="100" spans="16:23">
      <c r="P100" s="40"/>
      <c r="Q100" s="42"/>
      <c r="R100" s="56"/>
      <c r="S100" s="56"/>
      <c r="T100" s="56"/>
      <c r="U100" s="56"/>
      <c r="V100" s="50"/>
      <c r="W100" s="52"/>
    </row>
    <row r="101" spans="16:23">
      <c r="P101" s="40" t="s">
        <v>80</v>
      </c>
      <c r="Q101" s="42">
        <v>0</v>
      </c>
      <c r="R101" s="56"/>
      <c r="S101" s="56"/>
      <c r="T101" s="56"/>
      <c r="U101" s="56"/>
      <c r="V101" s="50">
        <v>0</v>
      </c>
      <c r="W101" s="51">
        <v>0</v>
      </c>
    </row>
    <row r="102" spans="16:23">
      <c r="P102" s="40" t="s">
        <v>81</v>
      </c>
      <c r="Q102" s="42">
        <v>1.42</v>
      </c>
      <c r="R102" s="56">
        <v>28200</v>
      </c>
      <c r="S102" s="56"/>
      <c r="T102" s="56"/>
      <c r="U102" s="56"/>
      <c r="V102" s="50">
        <v>1.34</v>
      </c>
      <c r="W102" s="51">
        <v>28200</v>
      </c>
    </row>
    <row r="103" spans="16:23">
      <c r="P103" s="40" t="s">
        <v>82</v>
      </c>
      <c r="Q103" s="42">
        <v>1.67</v>
      </c>
      <c r="R103" s="56">
        <v>40100</v>
      </c>
      <c r="S103" s="56"/>
      <c r="T103" s="56"/>
      <c r="U103" s="56"/>
      <c r="V103" s="50">
        <v>1.6</v>
      </c>
      <c r="W103" s="51">
        <v>39400</v>
      </c>
    </row>
    <row r="104" spans="16:23">
      <c r="P104" s="40" t="s">
        <v>83</v>
      </c>
      <c r="Q104" s="42">
        <v>1.56</v>
      </c>
      <c r="R104" s="56">
        <v>36500</v>
      </c>
      <c r="S104" s="56"/>
      <c r="T104" s="56"/>
      <c r="U104" s="56"/>
      <c r="V104" s="50">
        <v>1.54</v>
      </c>
      <c r="W104" s="51">
        <v>36500</v>
      </c>
    </row>
    <row r="105" spans="16:23">
      <c r="P105" s="40" t="s">
        <v>84</v>
      </c>
      <c r="Q105" s="42">
        <v>1.34</v>
      </c>
      <c r="R105" s="56">
        <v>29050</v>
      </c>
      <c r="S105" s="56"/>
      <c r="T105" s="56"/>
      <c r="U105" s="56"/>
      <c r="V105" s="50">
        <v>1.38</v>
      </c>
      <c r="W105" s="51">
        <v>29050</v>
      </c>
    </row>
    <row r="106" spans="16:23">
      <c r="P106" s="40" t="s">
        <v>85</v>
      </c>
      <c r="Q106" s="42">
        <v>1.54</v>
      </c>
      <c r="R106" s="56">
        <v>40100</v>
      </c>
      <c r="S106" s="56"/>
      <c r="T106" s="56"/>
      <c r="U106" s="56"/>
      <c r="V106" s="50">
        <v>1.5</v>
      </c>
      <c r="W106" s="51">
        <v>40100</v>
      </c>
    </row>
    <row r="107" spans="16:23">
      <c r="P107" s="40" t="s">
        <v>86</v>
      </c>
      <c r="Q107" s="42">
        <v>1.38</v>
      </c>
      <c r="R107" s="56">
        <v>43550</v>
      </c>
      <c r="S107" s="56"/>
      <c r="T107" s="56"/>
      <c r="U107" s="56"/>
      <c r="V107" s="50">
        <v>1.4</v>
      </c>
      <c r="W107" s="51">
        <v>42000</v>
      </c>
    </row>
    <row r="108" spans="16:23">
      <c r="P108" s="40"/>
      <c r="Q108" s="42"/>
      <c r="R108" s="56"/>
      <c r="S108" s="56"/>
      <c r="T108" s="56"/>
      <c r="U108" s="56"/>
      <c r="V108" s="50"/>
      <c r="W108" s="52"/>
    </row>
    <row r="109" spans="16:23">
      <c r="P109" s="40" t="s">
        <v>87</v>
      </c>
      <c r="Q109" s="42">
        <v>0</v>
      </c>
      <c r="R109" s="56"/>
      <c r="S109" s="56"/>
      <c r="T109" s="56"/>
      <c r="U109" s="56"/>
      <c r="V109" s="50">
        <v>0</v>
      </c>
      <c r="W109" s="52">
        <v>0</v>
      </c>
    </row>
    <row r="110" spans="16:23">
      <c r="P110" s="40" t="s">
        <v>88</v>
      </c>
      <c r="Q110" s="42">
        <v>1.18</v>
      </c>
      <c r="R110" s="56">
        <v>32700</v>
      </c>
      <c r="S110" s="56"/>
      <c r="T110" s="56"/>
      <c r="U110" s="56"/>
      <c r="V110" s="50">
        <v>1.17</v>
      </c>
      <c r="W110" s="51">
        <v>31250</v>
      </c>
    </row>
    <row r="111" spans="16:23">
      <c r="P111" s="40" t="s">
        <v>89</v>
      </c>
      <c r="Q111" s="42">
        <v>1.5</v>
      </c>
      <c r="R111" s="56">
        <v>29350</v>
      </c>
      <c r="S111" s="56"/>
      <c r="T111" s="56"/>
      <c r="U111" s="56"/>
      <c r="V111" s="50">
        <v>1.46</v>
      </c>
      <c r="W111" s="51">
        <v>28500</v>
      </c>
    </row>
    <row r="112" spans="16:23">
      <c r="P112" s="40" t="s">
        <v>90</v>
      </c>
      <c r="Q112" s="42">
        <v>1.43</v>
      </c>
      <c r="R112" s="56">
        <v>32100</v>
      </c>
      <c r="S112" s="56"/>
      <c r="T112" s="56"/>
      <c r="U112" s="56"/>
      <c r="V112" s="50">
        <v>1.42</v>
      </c>
      <c r="W112" s="51">
        <v>32100</v>
      </c>
    </row>
    <row r="113" spans="16:23">
      <c r="P113" s="40" t="s">
        <v>91</v>
      </c>
      <c r="Q113" s="42">
        <v>1.53</v>
      </c>
      <c r="R113" s="56">
        <v>28650</v>
      </c>
      <c r="S113" s="56"/>
      <c r="T113" s="56"/>
      <c r="U113" s="56"/>
      <c r="V113" s="50">
        <v>1.51</v>
      </c>
      <c r="W113" s="51">
        <v>28650</v>
      </c>
    </row>
    <row r="114" spans="16:23">
      <c r="P114" s="40" t="s">
        <v>92</v>
      </c>
      <c r="Q114" s="42">
        <v>1.52</v>
      </c>
      <c r="R114" s="56">
        <v>29550</v>
      </c>
      <c r="S114" s="56"/>
      <c r="T114" s="56"/>
      <c r="U114" s="56"/>
      <c r="V114" s="50">
        <v>1.4</v>
      </c>
      <c r="W114" s="51">
        <v>29550</v>
      </c>
    </row>
    <row r="115" spans="16:23">
      <c r="P115" s="40" t="s">
        <v>93</v>
      </c>
      <c r="Q115" s="42">
        <v>1.51</v>
      </c>
      <c r="R115" s="56">
        <v>31050</v>
      </c>
      <c r="S115" s="56"/>
      <c r="T115" s="56"/>
      <c r="U115" s="56"/>
      <c r="V115" s="50">
        <v>1.45</v>
      </c>
      <c r="W115" s="51">
        <v>31050</v>
      </c>
    </row>
    <row r="116" spans="16:23">
      <c r="P116" s="40" t="s">
        <v>94</v>
      </c>
      <c r="Q116" s="42">
        <v>1.5</v>
      </c>
      <c r="R116" s="56">
        <v>35800</v>
      </c>
      <c r="S116" s="56"/>
      <c r="T116" s="56"/>
      <c r="U116" s="56"/>
      <c r="V116" s="50">
        <v>1.41</v>
      </c>
      <c r="W116" s="51">
        <v>34250</v>
      </c>
    </row>
    <row r="117" spans="16:23">
      <c r="P117" s="40" t="s">
        <v>95</v>
      </c>
      <c r="Q117" s="42">
        <v>1.42</v>
      </c>
      <c r="R117" s="56">
        <v>33800</v>
      </c>
      <c r="S117" s="56"/>
      <c r="T117" s="56"/>
      <c r="U117" s="56"/>
      <c r="V117" s="50">
        <v>1.47</v>
      </c>
      <c r="W117" s="51">
        <v>33800</v>
      </c>
    </row>
    <row r="118" spans="16:23">
      <c r="P118" s="40" t="s">
        <v>96</v>
      </c>
      <c r="Q118" s="42">
        <v>1.4</v>
      </c>
      <c r="R118" s="56">
        <v>29600</v>
      </c>
      <c r="S118" s="56"/>
      <c r="T118" s="56"/>
      <c r="U118" s="56"/>
      <c r="V118" s="50">
        <v>1.35</v>
      </c>
      <c r="W118" s="51">
        <v>29250</v>
      </c>
    </row>
    <row r="119" spans="16:23">
      <c r="P119" s="40" t="s">
        <v>97</v>
      </c>
      <c r="Q119" s="42">
        <v>1.43</v>
      </c>
      <c r="R119" s="56">
        <v>34150</v>
      </c>
      <c r="S119" s="56"/>
      <c r="T119" s="56"/>
      <c r="U119" s="56"/>
      <c r="V119" s="50">
        <v>1.41</v>
      </c>
      <c r="W119" s="51">
        <v>34000</v>
      </c>
    </row>
    <row r="120" spans="16:23">
      <c r="P120" s="40" t="s">
        <v>98</v>
      </c>
      <c r="Q120" s="42">
        <v>1.38</v>
      </c>
      <c r="R120" s="56">
        <v>29400</v>
      </c>
      <c r="S120" s="56"/>
      <c r="T120" s="56"/>
      <c r="U120" s="56"/>
      <c r="V120" s="50">
        <v>1.3</v>
      </c>
      <c r="W120" s="51">
        <v>29150</v>
      </c>
    </row>
    <row r="121" spans="16:23">
      <c r="P121" s="40" t="s">
        <v>99</v>
      </c>
      <c r="Q121" s="42">
        <v>1.36</v>
      </c>
      <c r="R121" s="56">
        <v>32700</v>
      </c>
      <c r="S121" s="56"/>
      <c r="T121" s="56"/>
      <c r="U121" s="56"/>
      <c r="V121" s="50">
        <v>1.25</v>
      </c>
      <c r="W121" s="51">
        <v>32700</v>
      </c>
    </row>
    <row r="122" spans="16:23">
      <c r="P122" s="40"/>
      <c r="Q122" s="42"/>
      <c r="R122" s="56"/>
      <c r="S122" s="56"/>
      <c r="T122" s="56"/>
      <c r="U122" s="56"/>
      <c r="V122" s="50"/>
      <c r="W122" s="52"/>
    </row>
    <row r="123" spans="16:23">
      <c r="P123" s="40" t="s">
        <v>100</v>
      </c>
      <c r="Q123" s="42">
        <v>0</v>
      </c>
      <c r="R123" s="56"/>
      <c r="S123" s="56"/>
      <c r="T123" s="56"/>
      <c r="U123" s="56"/>
      <c r="V123" s="50">
        <v>0</v>
      </c>
      <c r="W123" s="51">
        <v>0</v>
      </c>
    </row>
    <row r="124" spans="16:23">
      <c r="P124" s="40" t="s">
        <v>101</v>
      </c>
      <c r="Q124" s="42">
        <v>1.37</v>
      </c>
      <c r="R124" s="56">
        <v>41700</v>
      </c>
      <c r="S124" s="56"/>
      <c r="T124" s="56"/>
      <c r="U124" s="56"/>
      <c r="V124" s="50">
        <v>1.44</v>
      </c>
      <c r="W124" s="51">
        <v>41700</v>
      </c>
    </row>
    <row r="125" spans="16:23">
      <c r="P125" s="40" t="s">
        <v>102</v>
      </c>
      <c r="Q125" s="42">
        <v>1.18</v>
      </c>
      <c r="R125" s="56">
        <v>40400</v>
      </c>
      <c r="S125" s="56"/>
      <c r="T125" s="56"/>
      <c r="U125" s="56"/>
      <c r="V125" s="50">
        <v>1.2</v>
      </c>
      <c r="W125" s="51">
        <v>39600</v>
      </c>
    </row>
    <row r="126" spans="16:23">
      <c r="P126" s="40" t="s">
        <v>103</v>
      </c>
      <c r="Q126" s="42">
        <v>1.53</v>
      </c>
      <c r="R126" s="56">
        <v>44750</v>
      </c>
      <c r="S126" s="56"/>
      <c r="T126" s="56"/>
      <c r="U126" s="56"/>
      <c r="V126" s="50">
        <v>1.68</v>
      </c>
      <c r="W126" s="51">
        <v>43750</v>
      </c>
    </row>
    <row r="127" spans="16:23">
      <c r="P127" s="40" t="s">
        <v>104</v>
      </c>
      <c r="Q127" s="42">
        <v>1.66</v>
      </c>
      <c r="R127" s="56">
        <v>43750</v>
      </c>
      <c r="S127" s="56"/>
      <c r="T127" s="56"/>
      <c r="U127" s="56"/>
      <c r="V127" s="50">
        <v>1.52</v>
      </c>
      <c r="W127" s="51">
        <v>42300</v>
      </c>
    </row>
    <row r="128" spans="16:23">
      <c r="P128" s="40" t="s">
        <v>105</v>
      </c>
      <c r="Q128" s="42">
        <v>1.69</v>
      </c>
      <c r="R128" s="56">
        <v>38650</v>
      </c>
      <c r="S128" s="56"/>
      <c r="T128" s="56"/>
      <c r="U128" s="56"/>
      <c r="V128" s="50">
        <v>1.63</v>
      </c>
      <c r="W128" s="51">
        <v>37250</v>
      </c>
    </row>
    <row r="129" spans="16:23">
      <c r="P129" s="40" t="s">
        <v>106</v>
      </c>
      <c r="Q129" s="42">
        <v>1.52</v>
      </c>
      <c r="R129" s="56">
        <v>37500</v>
      </c>
      <c r="S129" s="56"/>
      <c r="T129" s="56"/>
      <c r="U129" s="56"/>
      <c r="V129" s="50">
        <v>1.07</v>
      </c>
      <c r="W129" s="51">
        <v>35850</v>
      </c>
    </row>
    <row r="130" spans="16:23">
      <c r="P130" s="40" t="s">
        <v>107</v>
      </c>
      <c r="Q130" s="42">
        <v>1.51</v>
      </c>
      <c r="R130" s="56">
        <v>48950</v>
      </c>
      <c r="S130" s="56"/>
      <c r="T130" s="56"/>
      <c r="U130" s="56"/>
      <c r="V130" s="50">
        <v>1.6</v>
      </c>
      <c r="W130" s="51">
        <v>48950</v>
      </c>
    </row>
    <row r="131" spans="16:23">
      <c r="P131" s="40" t="s">
        <v>108</v>
      </c>
      <c r="Q131" s="42">
        <v>1.34</v>
      </c>
      <c r="R131" s="56">
        <v>29850</v>
      </c>
      <c r="S131" s="56"/>
      <c r="T131" s="56"/>
      <c r="U131" s="56"/>
      <c r="V131" s="50">
        <v>1.33</v>
      </c>
      <c r="W131" s="51">
        <v>28550</v>
      </c>
    </row>
    <row r="132" spans="16:23">
      <c r="P132" s="40" t="s">
        <v>109</v>
      </c>
      <c r="Q132" s="42">
        <v>2.1</v>
      </c>
      <c r="R132" s="56">
        <v>30100</v>
      </c>
      <c r="S132" s="56"/>
      <c r="T132" s="56"/>
      <c r="U132" s="56"/>
      <c r="V132" s="50">
        <v>1.79</v>
      </c>
      <c r="W132" s="51">
        <v>30100</v>
      </c>
    </row>
  </sheetData>
  <sheetProtection sheet="1" objects="1" scenarios="1" selectLockedCells="1"/>
  <mergeCells count="23">
    <mergeCell ref="E7:N7"/>
    <mergeCell ref="A4:B4"/>
    <mergeCell ref="A3:B3"/>
    <mergeCell ref="A2:B2"/>
    <mergeCell ref="A1:B1"/>
    <mergeCell ref="A19:B19"/>
    <mergeCell ref="A21:B21"/>
    <mergeCell ref="K15:L15"/>
    <mergeCell ref="K17:L17"/>
    <mergeCell ref="K19:L19"/>
    <mergeCell ref="K21:L21"/>
    <mergeCell ref="A15:B15"/>
    <mergeCell ref="A17:B17"/>
    <mergeCell ref="A13:B13"/>
    <mergeCell ref="K13:L13"/>
    <mergeCell ref="C1:I1"/>
    <mergeCell ref="D3:N3"/>
    <mergeCell ref="D5:L5"/>
    <mergeCell ref="C2:D2"/>
    <mergeCell ref="A5:B5"/>
    <mergeCell ref="A7:B7"/>
    <mergeCell ref="A9:B9"/>
    <mergeCell ref="D9:E9"/>
  </mergeCells>
  <phoneticPr fontId="1" type="noConversion"/>
  <conditionalFormatting sqref="C5">
    <cfRule type="cellIs" dxfId="3" priority="1" stopIfTrue="1" operator="equal">
      <formula>"НЕТ"</formula>
    </cfRule>
    <cfRule type="cellIs" dxfId="2" priority="2" stopIfTrue="1" operator="equal">
      <formula>"ДА"</formula>
    </cfRule>
  </conditionalFormatting>
  <conditionalFormatting sqref="E15:E21 K17:L17 K19:L19 K21:L21 K15:L15 G15 G17 G19 G21 I15 I17 I19 I21">
    <cfRule type="cellIs" dxfId="1" priority="3" stopIfTrue="1" operator="equal">
      <formula>0</formula>
    </cfRule>
  </conditionalFormatting>
  <conditionalFormatting sqref="K13:L13 E13 G13 I13">
    <cfRule type="cellIs" dxfId="0" priority="4" stopIfTrue="1" operator="equal">
      <formula>0</formula>
    </cfRule>
  </conditionalFormatting>
  <dataValidations count="5">
    <dataValidation type="list" allowBlank="1" showInputMessage="1" showErrorMessage="1" sqref="C1">
      <formula1>$P$35:$P$132</formula1>
    </dataValidation>
    <dataValidation type="list" allowBlank="1" showInputMessage="1" showErrorMessage="1" sqref="C3">
      <formula1>$A$36:$A$45</formula1>
    </dataValidation>
    <dataValidation type="list" allowBlank="1" showInputMessage="1" showErrorMessage="1" sqref="C5">
      <formula1>$C$36:$C$37</formula1>
    </dataValidation>
    <dataValidation type="list" allowBlank="1" showInputMessage="1" showErrorMessage="1" sqref="C2:D2">
      <formula1>$F$36:$F$47</formula1>
    </dataValidation>
    <dataValidation operator="equal" allowBlank="1" showInputMessage="1" showErrorMessage="1" sqref="C7"/>
  </dataValidations>
  <pageMargins left="0.75" right="0.75" top="1" bottom="1" header="0.5" footer="0.5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Форум сотрудников МВД  Police-Russia.Ru</dc:title>
  <dc:subject>ЕСВ в МВД</dc:subject>
  <dc:creator>Romanuk</dc:creator>
  <cp:lastModifiedBy>Admin</cp:lastModifiedBy>
  <cp:lastPrinted>2013-01-20T10:33:31Z</cp:lastPrinted>
  <dcterms:created xsi:type="dcterms:W3CDTF">2013-01-19T08:52:20Z</dcterms:created>
  <dcterms:modified xsi:type="dcterms:W3CDTF">2013-02-05T07:27:30Z</dcterms:modified>
</cp:coreProperties>
</file>