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Лист1!$A$1:$W$28</definedName>
  </definedNames>
  <calcPr calcId="125725"/>
</workbook>
</file>

<file path=xl/calcChain.xml><?xml version="1.0" encoding="utf-8"?>
<calcChain xmlns="http://schemas.openxmlformats.org/spreadsheetml/2006/main">
  <c r="F21" i="1"/>
  <c r="I12"/>
  <c r="J12" s="1"/>
  <c r="I13"/>
  <c r="J13" s="1"/>
  <c r="I14"/>
  <c r="J14" s="1"/>
  <c r="I15"/>
  <c r="J15" s="1"/>
  <c r="I16"/>
  <c r="R16" s="1"/>
  <c r="H17"/>
  <c r="I18"/>
  <c r="R18" s="1"/>
  <c r="I19"/>
  <c r="J19" s="1"/>
  <c r="I20"/>
  <c r="R20" s="1"/>
  <c r="O20"/>
  <c r="O19"/>
  <c r="O18"/>
  <c r="O17"/>
  <c r="O16"/>
  <c r="O15"/>
  <c r="O13"/>
  <c r="O11"/>
  <c r="M21"/>
  <c r="N21"/>
  <c r="E21"/>
  <c r="D21"/>
  <c r="P20" l="1"/>
  <c r="P18"/>
  <c r="P15"/>
  <c r="R13"/>
  <c r="P19"/>
  <c r="P13"/>
  <c r="P16"/>
  <c r="P14"/>
  <c r="P12"/>
  <c r="R12"/>
  <c r="R14"/>
  <c r="R19"/>
  <c r="R15"/>
  <c r="I17"/>
  <c r="Q15"/>
  <c r="Q12"/>
  <c r="J20"/>
  <c r="Q20"/>
  <c r="J18"/>
  <c r="Q18"/>
  <c r="Q16"/>
  <c r="Q19"/>
  <c r="Q14"/>
  <c r="Q13"/>
  <c r="L12"/>
  <c r="O12" s="1"/>
  <c r="L14"/>
  <c r="O14" s="1"/>
  <c r="J16"/>
  <c r="H21"/>
  <c r="R17" l="1"/>
  <c r="P17"/>
  <c r="Q17"/>
  <c r="J17"/>
  <c r="S16"/>
  <c r="T16" s="1"/>
  <c r="S12"/>
  <c r="S18"/>
  <c r="S14"/>
  <c r="T14" s="1"/>
  <c r="S19"/>
  <c r="S15"/>
  <c r="S13"/>
  <c r="T13" s="1"/>
  <c r="O21"/>
  <c r="L21"/>
  <c r="S17" l="1"/>
  <c r="T17" s="1"/>
  <c r="U17" s="1"/>
  <c r="T19"/>
  <c r="U19" s="1"/>
  <c r="T12"/>
  <c r="U12" s="1"/>
  <c r="U13"/>
  <c r="T15"/>
  <c r="U15" s="1"/>
  <c r="U16"/>
  <c r="T18"/>
  <c r="U18" s="1"/>
  <c r="S20"/>
  <c r="U14"/>
  <c r="W16" l="1"/>
  <c r="V16"/>
  <c r="V19"/>
  <c r="W19" s="1"/>
  <c r="V17"/>
  <c r="W17" s="1"/>
  <c r="V13"/>
  <c r="W13" s="1"/>
  <c r="V14"/>
  <c r="W14" s="1"/>
  <c r="W18"/>
  <c r="V18"/>
  <c r="V15"/>
  <c r="W15" s="1"/>
  <c r="V12"/>
  <c r="W12" s="1"/>
  <c r="T20"/>
  <c r="U20" s="1"/>
  <c r="V20" l="1"/>
  <c r="W20" s="1"/>
  <c r="I11" l="1"/>
  <c r="Q11" s="1"/>
  <c r="Q21" s="1"/>
  <c r="I21" l="1"/>
  <c r="J11"/>
  <c r="P11"/>
  <c r="R11"/>
  <c r="R21" s="1"/>
  <c r="S11" l="1"/>
  <c r="P21"/>
  <c r="S21" s="1"/>
  <c r="J21"/>
  <c r="U11" l="1"/>
  <c r="V11" s="1"/>
  <c r="V21" s="1"/>
  <c r="T11"/>
  <c r="T21"/>
  <c r="U21" s="1"/>
  <c r="W11" l="1"/>
  <c r="W21" s="1"/>
</calcChain>
</file>

<file path=xl/sharedStrings.xml><?xml version="1.0" encoding="utf-8"?>
<sst xmlns="http://schemas.openxmlformats.org/spreadsheetml/2006/main" count="56" uniqueCount="54">
  <si>
    <t>№ п/п</t>
  </si>
  <si>
    <t>Фамилия и инициалы работника</t>
  </si>
  <si>
    <t>Компенсационные выплаты</t>
  </si>
  <si>
    <t>Стимулирующие выплаты</t>
  </si>
  <si>
    <t>Итого</t>
  </si>
  <si>
    <t>Надбавка за секретность</t>
  </si>
  <si>
    <t>Начальник технического отдела</t>
  </si>
  <si>
    <t>Иванов И.И.</t>
  </si>
  <si>
    <t>Бухгалтер</t>
  </si>
  <si>
    <t>Начальник секретной части</t>
  </si>
  <si>
    <t>Машинистка</t>
  </si>
  <si>
    <t>Повар</t>
  </si>
  <si>
    <t>Медицинская сестра</t>
  </si>
  <si>
    <t>Уборщик служебных помещений</t>
  </si>
  <si>
    <t>Петрова Н.В.</t>
  </si>
  <si>
    <t xml:space="preserve">Доплата за работу в ночное время </t>
  </si>
  <si>
    <t>Доплата за работу в праздничные дни</t>
  </si>
  <si>
    <t>Строева З.Л.</t>
  </si>
  <si>
    <t>ЕДВ за ДВДО</t>
  </si>
  <si>
    <t>Премия 3 ДО</t>
  </si>
  <si>
    <t>Размер должностного оклада, тарифной ставки (мин. - макс.)</t>
  </si>
  <si>
    <t>Установленный должностной оклад (тарифная ставка)</t>
  </si>
  <si>
    <t>Бухгалтер II категории</t>
  </si>
  <si>
    <t>Библиотекарь, имеющий II квалификационную категорию</t>
  </si>
  <si>
    <t>Должностной оклад (тарифная ставка), руб.</t>
  </si>
  <si>
    <t>Годовой фонд компенсационных выплат (гр. 10 + гр. 11 + гр. 12)</t>
  </si>
  <si>
    <t>Принимается к расчету (гр. 4 + гр. 6)</t>
  </si>
  <si>
    <t>Годовой фонд стимулирующих выплат (гр. 14 + гр. 15 + гр. 16)</t>
  </si>
  <si>
    <t>Итого                                                              (гр. 8 + гр. 13 + гр. 17 + гр. 18)</t>
  </si>
  <si>
    <t>Повышение за условия труда</t>
  </si>
  <si>
    <t>Секретов С.С.</t>
  </si>
  <si>
    <t>Надбавка за выслугу лет 4 ДО (ТС)</t>
  </si>
  <si>
    <t>Наименование должности (профессии)</t>
  </si>
  <si>
    <t>Вакантная</t>
  </si>
  <si>
    <t xml:space="preserve"> % </t>
  </si>
  <si>
    <t xml:space="preserve"> руб.</t>
  </si>
  <si>
    <t xml:space="preserve"> %</t>
  </si>
  <si>
    <t>руб.</t>
  </si>
  <si>
    <t>Районный коэффициент 20 %      (гр. 8 + гр. 13 + гр. 17)X0,2)</t>
  </si>
  <si>
    <t>Годовой фонд должностных окладов (гр. 7 X 12)</t>
  </si>
  <si>
    <t>Начисления на оплату труда 
(гр. 19 Х 0,302)</t>
  </si>
  <si>
    <t>(рублей)</t>
  </si>
  <si>
    <t xml:space="preserve">Всего 
годовой фонд оплаты труда 
(гр. 19 + гр. 20) </t>
  </si>
  <si>
    <t>Яковенко А.А.</t>
  </si>
  <si>
    <t>фонда оплаты труда гражданского персонала войсковой части 10001 на __________________ 201__  г.</t>
  </si>
  <si>
    <t>Приложение 
к Порядку (п. 7)</t>
  </si>
  <si>
    <r>
      <t xml:space="preserve">                           РАСЧЕТ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</t>
    </r>
    <r>
      <rPr>
        <sz val="12"/>
        <color theme="1"/>
        <rFont val="Times New Roman"/>
        <family val="1"/>
        <charset val="204"/>
      </rPr>
      <t>бразец</t>
    </r>
  </si>
  <si>
    <t>Командир войсковой части 10001 ________________________________________________________________</t>
  </si>
  <si>
    <t>Начальник финансового органа __________________________________________________________________</t>
  </si>
  <si>
    <t>(подпись, инициал имени, фамилия)</t>
  </si>
  <si>
    <t>(воинское звание, подпись, инициал имени, фамилия)</t>
  </si>
  <si>
    <t>Сидорова Т.Р.</t>
  </si>
  <si>
    <t>Широкова М.В.</t>
  </si>
  <si>
    <t>Кузнецова А.А.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</si>
</sst>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2" fontId="2" fillId="0" borderId="1" xfId="0" applyNumberFormat="1" applyFont="1" applyBorder="1"/>
    <xf numFmtId="0" fontId="2" fillId="0" borderId="0" xfId="0" applyFont="1" applyBorder="1" applyAlignment="1">
      <alignment wrapText="1"/>
    </xf>
    <xf numFmtId="0" fontId="0" fillId="0" borderId="0" xfId="0" applyBorder="1"/>
    <xf numFmtId="2" fontId="0" fillId="0" borderId="0" xfId="0" applyNumberFormat="1" applyBorder="1"/>
    <xf numFmtId="4" fontId="2" fillId="0" borderId="1" xfId="0" applyNumberFormat="1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3" fontId="2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4" fontId="1" fillId="0" borderId="1" xfId="0" applyNumberFormat="1" applyFont="1" applyBorder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8"/>
  <sheetViews>
    <sheetView tabSelected="1" zoomScale="70" zoomScaleNormal="70" workbookViewId="0">
      <selection activeCell="L25" sqref="L25"/>
    </sheetView>
  </sheetViews>
  <sheetFormatPr defaultRowHeight="15"/>
  <cols>
    <col min="1" max="1" width="5.85546875" customWidth="1"/>
    <col min="2" max="2" width="34.5703125" customWidth="1"/>
    <col min="3" max="3" width="23.7109375" customWidth="1"/>
    <col min="4" max="4" width="12.7109375" hidden="1" customWidth="1"/>
    <col min="5" max="5" width="10.42578125" hidden="1" customWidth="1"/>
    <col min="6" max="6" width="16.7109375" customWidth="1"/>
    <col min="7" max="7" width="8.7109375" customWidth="1"/>
    <col min="8" max="8" width="16.7109375" customWidth="1"/>
    <col min="9" max="9" width="16.85546875" customWidth="1"/>
    <col min="10" max="10" width="16.7109375" customWidth="1"/>
    <col min="11" max="11" width="8.7109375" customWidth="1"/>
    <col min="12" max="14" width="16.7109375" customWidth="1"/>
    <col min="15" max="15" width="16.85546875" customWidth="1"/>
    <col min="16" max="16" width="16.7109375" customWidth="1"/>
    <col min="17" max="19" width="16.85546875" customWidth="1"/>
    <col min="20" max="21" width="16.7109375" customWidth="1"/>
    <col min="22" max="22" width="16.42578125" customWidth="1"/>
    <col min="23" max="23" width="16.85546875" customWidth="1"/>
  </cols>
  <sheetData>
    <row r="1" spans="1:24" ht="29.45" customHeight="1">
      <c r="A1" s="33">
        <v>222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4" ht="37.9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20"/>
      <c r="N2" s="20"/>
      <c r="O2" s="20"/>
      <c r="P2" s="20"/>
      <c r="Q2" s="20"/>
      <c r="R2" s="20"/>
      <c r="S2" s="20"/>
      <c r="V2" s="32" t="s">
        <v>45</v>
      </c>
      <c r="W2" s="33"/>
    </row>
    <row r="3" spans="1:24">
      <c r="V3" s="33"/>
      <c r="W3" s="33"/>
    </row>
    <row r="4" spans="1:24" ht="38.25" customHeight="1">
      <c r="A4" s="34" t="s">
        <v>46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4" ht="15.75">
      <c r="A5" s="24" t="s">
        <v>44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4" ht="24.75" customHeight="1">
      <c r="A6" s="31" t="s">
        <v>41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22"/>
    </row>
    <row r="7" spans="1:24" s="3" customFormat="1" ht="47.25" customHeight="1">
      <c r="A7" s="27" t="s">
        <v>0</v>
      </c>
      <c r="B7" s="27" t="s">
        <v>32</v>
      </c>
      <c r="C7" s="27" t="s">
        <v>1</v>
      </c>
      <c r="D7" s="27" t="s">
        <v>24</v>
      </c>
      <c r="E7" s="27"/>
      <c r="F7" s="27"/>
      <c r="G7" s="27"/>
      <c r="H7" s="27"/>
      <c r="I7" s="27"/>
      <c r="J7" s="28" t="s">
        <v>39</v>
      </c>
      <c r="K7" s="27" t="s">
        <v>2</v>
      </c>
      <c r="L7" s="27"/>
      <c r="M7" s="27"/>
      <c r="N7" s="27"/>
      <c r="O7" s="28" t="s">
        <v>25</v>
      </c>
      <c r="P7" s="27" t="s">
        <v>3</v>
      </c>
      <c r="Q7" s="27"/>
      <c r="R7" s="27"/>
      <c r="S7" s="26" t="s">
        <v>27</v>
      </c>
      <c r="T7" s="26" t="s">
        <v>38</v>
      </c>
      <c r="U7" s="26" t="s">
        <v>28</v>
      </c>
      <c r="V7" s="26" t="s">
        <v>40</v>
      </c>
      <c r="W7" s="26" t="s">
        <v>42</v>
      </c>
    </row>
    <row r="8" spans="1:24" s="3" customFormat="1" ht="49.5" customHeight="1">
      <c r="A8" s="27"/>
      <c r="B8" s="27"/>
      <c r="C8" s="27"/>
      <c r="D8" s="27" t="s">
        <v>20</v>
      </c>
      <c r="E8" s="27"/>
      <c r="F8" s="26" t="s">
        <v>21</v>
      </c>
      <c r="G8" s="27" t="s">
        <v>29</v>
      </c>
      <c r="H8" s="27"/>
      <c r="I8" s="28" t="s">
        <v>26</v>
      </c>
      <c r="J8" s="30"/>
      <c r="K8" s="27" t="s">
        <v>5</v>
      </c>
      <c r="L8" s="27"/>
      <c r="M8" s="26" t="s">
        <v>15</v>
      </c>
      <c r="N8" s="26" t="s">
        <v>16</v>
      </c>
      <c r="O8" s="30"/>
      <c r="P8" s="28" t="s">
        <v>31</v>
      </c>
      <c r="Q8" s="26" t="s">
        <v>18</v>
      </c>
      <c r="R8" s="26" t="s">
        <v>19</v>
      </c>
      <c r="S8" s="26"/>
      <c r="T8" s="26"/>
      <c r="U8" s="26"/>
      <c r="V8" s="26"/>
      <c r="W8" s="26"/>
    </row>
    <row r="9" spans="1:24" s="3" customFormat="1" ht="87.75" customHeight="1">
      <c r="A9" s="27"/>
      <c r="B9" s="27"/>
      <c r="C9" s="27"/>
      <c r="D9" s="27"/>
      <c r="E9" s="27"/>
      <c r="F9" s="26"/>
      <c r="G9" s="14" t="s">
        <v>34</v>
      </c>
      <c r="H9" s="14" t="s">
        <v>35</v>
      </c>
      <c r="I9" s="29"/>
      <c r="J9" s="29"/>
      <c r="K9" s="14" t="s">
        <v>36</v>
      </c>
      <c r="L9" s="14" t="s">
        <v>37</v>
      </c>
      <c r="M9" s="26"/>
      <c r="N9" s="26"/>
      <c r="O9" s="29"/>
      <c r="P9" s="29"/>
      <c r="Q9" s="26"/>
      <c r="R9" s="26"/>
      <c r="S9" s="26"/>
      <c r="T9" s="26"/>
      <c r="U9" s="26"/>
      <c r="V9" s="26"/>
      <c r="W9" s="26"/>
    </row>
    <row r="10" spans="1:24" s="3" customFormat="1" ht="23.25" customHeight="1">
      <c r="A10" s="15">
        <v>1</v>
      </c>
      <c r="B10" s="15">
        <v>2</v>
      </c>
      <c r="C10" s="15">
        <v>3</v>
      </c>
      <c r="D10" s="14">
        <v>4</v>
      </c>
      <c r="E10" s="14">
        <v>5</v>
      </c>
      <c r="F10" s="14">
        <v>4</v>
      </c>
      <c r="G10" s="14">
        <v>5</v>
      </c>
      <c r="H10" s="14">
        <v>6</v>
      </c>
      <c r="I10" s="15">
        <v>7</v>
      </c>
      <c r="J10" s="15">
        <v>8</v>
      </c>
      <c r="K10" s="14">
        <v>9</v>
      </c>
      <c r="L10" s="14">
        <v>10</v>
      </c>
      <c r="M10" s="15">
        <v>11</v>
      </c>
      <c r="N10" s="15">
        <v>12</v>
      </c>
      <c r="O10" s="15">
        <v>13</v>
      </c>
      <c r="P10" s="14">
        <v>14</v>
      </c>
      <c r="Q10" s="14">
        <v>15</v>
      </c>
      <c r="R10" s="14">
        <v>16</v>
      </c>
      <c r="S10" s="14">
        <v>17</v>
      </c>
      <c r="T10" s="14">
        <v>18</v>
      </c>
      <c r="U10" s="15">
        <v>19</v>
      </c>
      <c r="V10" s="21">
        <v>20</v>
      </c>
      <c r="W10" s="21">
        <v>21</v>
      </c>
    </row>
    <row r="11" spans="1:24" s="3" customFormat="1" ht="19.5" customHeight="1">
      <c r="A11" s="17">
        <v>1</v>
      </c>
      <c r="B11" s="2" t="s">
        <v>6</v>
      </c>
      <c r="C11" s="1" t="s">
        <v>7</v>
      </c>
      <c r="D11" s="4">
        <v>7320</v>
      </c>
      <c r="E11" s="4">
        <v>8490</v>
      </c>
      <c r="F11" s="8">
        <v>10790</v>
      </c>
      <c r="G11" s="9">
        <v>0</v>
      </c>
      <c r="H11" s="8">
        <v>0</v>
      </c>
      <c r="I11" s="8">
        <f>F11+H11</f>
        <v>10790</v>
      </c>
      <c r="J11" s="8">
        <f>I11*12</f>
        <v>129480</v>
      </c>
      <c r="K11" s="9">
        <v>0</v>
      </c>
      <c r="L11" s="8">
        <v>0</v>
      </c>
      <c r="M11" s="8">
        <v>0</v>
      </c>
      <c r="N11" s="8">
        <v>0</v>
      </c>
      <c r="O11" s="8">
        <f>SUM(L11:N11)</f>
        <v>0</v>
      </c>
      <c r="P11" s="8">
        <f>I11*4</f>
        <v>43160</v>
      </c>
      <c r="Q11" s="8">
        <f>I11*2</f>
        <v>21580</v>
      </c>
      <c r="R11" s="8">
        <f t="shared" ref="R11:R20" si="0">I11*3</f>
        <v>32370</v>
      </c>
      <c r="S11" s="8">
        <f>SUM(P11:R11)</f>
        <v>97110</v>
      </c>
      <c r="T11" s="8">
        <f t="shared" ref="T11:T21" si="1">(J11+O11+S11)*0.2</f>
        <v>45318</v>
      </c>
      <c r="U11" s="8">
        <f t="shared" ref="U11:U21" si="2">J11+O11+S11+T11</f>
        <v>271908</v>
      </c>
      <c r="V11" s="8">
        <f>U11*0.302</f>
        <v>82116.216</v>
      </c>
      <c r="W11" s="8">
        <f>U11+V11</f>
        <v>354024.21600000001</v>
      </c>
    </row>
    <row r="12" spans="1:24" s="3" customFormat="1" ht="15.75">
      <c r="A12" s="17">
        <v>2</v>
      </c>
      <c r="B12" s="1" t="s">
        <v>9</v>
      </c>
      <c r="C12" s="1" t="s">
        <v>30</v>
      </c>
      <c r="D12" s="4">
        <v>6180</v>
      </c>
      <c r="E12" s="4">
        <v>7320</v>
      </c>
      <c r="F12" s="8">
        <v>9290</v>
      </c>
      <c r="G12" s="9">
        <v>0</v>
      </c>
      <c r="H12" s="8">
        <v>0</v>
      </c>
      <c r="I12" s="8">
        <f t="shared" ref="I12:I20" si="3">F12+H12</f>
        <v>9290</v>
      </c>
      <c r="J12" s="8">
        <f t="shared" ref="J12:J20" si="4">I12*12</f>
        <v>111480</v>
      </c>
      <c r="K12" s="9">
        <v>50</v>
      </c>
      <c r="L12" s="8">
        <f>J12*0.5</f>
        <v>55740</v>
      </c>
      <c r="M12" s="8">
        <v>0</v>
      </c>
      <c r="N12" s="8">
        <v>0</v>
      </c>
      <c r="O12" s="8">
        <f t="shared" ref="O12:O20" si="5">SUM(L12:N12)</f>
        <v>55740</v>
      </c>
      <c r="P12" s="8">
        <f t="shared" ref="P12:P20" si="6">I12*4</f>
        <v>37160</v>
      </c>
      <c r="Q12" s="8">
        <f t="shared" ref="Q12:Q20" si="7">I12*2</f>
        <v>18580</v>
      </c>
      <c r="R12" s="8">
        <f t="shared" si="0"/>
        <v>27870</v>
      </c>
      <c r="S12" s="8">
        <f t="shared" ref="S12:S20" si="8">SUM(P12:R12)</f>
        <v>83610</v>
      </c>
      <c r="T12" s="8">
        <f t="shared" si="1"/>
        <v>50166</v>
      </c>
      <c r="U12" s="8">
        <f t="shared" si="2"/>
        <v>300996</v>
      </c>
      <c r="V12" s="8">
        <f t="shared" ref="V12:V20" si="9">U12*0.302</f>
        <v>90900.792000000001</v>
      </c>
      <c r="W12" s="8">
        <f t="shared" ref="W12:W20" si="10">U12+V12</f>
        <v>391896.79200000002</v>
      </c>
    </row>
    <row r="13" spans="1:24" s="3" customFormat="1" ht="15.75">
      <c r="A13" s="17">
        <v>3</v>
      </c>
      <c r="B13" s="1" t="s">
        <v>8</v>
      </c>
      <c r="C13" s="1" t="s">
        <v>33</v>
      </c>
      <c r="D13" s="4">
        <v>5630</v>
      </c>
      <c r="E13" s="4">
        <v>5630</v>
      </c>
      <c r="F13" s="8">
        <v>7250</v>
      </c>
      <c r="G13" s="9">
        <v>0</v>
      </c>
      <c r="H13" s="8">
        <v>0</v>
      </c>
      <c r="I13" s="8">
        <f t="shared" si="3"/>
        <v>7250</v>
      </c>
      <c r="J13" s="8">
        <f t="shared" si="4"/>
        <v>87000</v>
      </c>
      <c r="K13" s="9">
        <v>0</v>
      </c>
      <c r="L13" s="8">
        <v>0</v>
      </c>
      <c r="M13" s="8">
        <v>0</v>
      </c>
      <c r="N13" s="8">
        <v>0</v>
      </c>
      <c r="O13" s="8">
        <f t="shared" si="5"/>
        <v>0</v>
      </c>
      <c r="P13" s="8">
        <f t="shared" si="6"/>
        <v>29000</v>
      </c>
      <c r="Q13" s="8">
        <f t="shared" si="7"/>
        <v>14500</v>
      </c>
      <c r="R13" s="8">
        <f t="shared" si="0"/>
        <v>21750</v>
      </c>
      <c r="S13" s="8">
        <f t="shared" si="8"/>
        <v>65250</v>
      </c>
      <c r="T13" s="8">
        <f t="shared" si="1"/>
        <v>30450</v>
      </c>
      <c r="U13" s="8">
        <f t="shared" si="2"/>
        <v>182700</v>
      </c>
      <c r="V13" s="8">
        <f t="shared" si="9"/>
        <v>55175.4</v>
      </c>
      <c r="W13" s="8">
        <f t="shared" si="10"/>
        <v>237875.4</v>
      </c>
    </row>
    <row r="14" spans="1:24" s="3" customFormat="1" ht="15.75">
      <c r="A14" s="17">
        <v>4</v>
      </c>
      <c r="B14" s="1" t="s">
        <v>22</v>
      </c>
      <c r="C14" s="1" t="s">
        <v>14</v>
      </c>
      <c r="D14" s="4">
        <v>6180</v>
      </c>
      <c r="E14" s="4">
        <v>6180</v>
      </c>
      <c r="F14" s="8">
        <v>7840</v>
      </c>
      <c r="G14" s="9">
        <v>0</v>
      </c>
      <c r="H14" s="8">
        <v>0</v>
      </c>
      <c r="I14" s="8">
        <f t="shared" si="3"/>
        <v>7840</v>
      </c>
      <c r="J14" s="8">
        <f t="shared" si="4"/>
        <v>94080</v>
      </c>
      <c r="K14" s="9">
        <v>15</v>
      </c>
      <c r="L14" s="8">
        <f>J14*0.15</f>
        <v>14112</v>
      </c>
      <c r="M14" s="8">
        <v>0</v>
      </c>
      <c r="N14" s="8">
        <v>0</v>
      </c>
      <c r="O14" s="8">
        <f t="shared" si="5"/>
        <v>14112</v>
      </c>
      <c r="P14" s="8">
        <f t="shared" si="6"/>
        <v>31360</v>
      </c>
      <c r="Q14" s="8">
        <f t="shared" si="7"/>
        <v>15680</v>
      </c>
      <c r="R14" s="8">
        <f t="shared" si="0"/>
        <v>23520</v>
      </c>
      <c r="S14" s="8">
        <f t="shared" si="8"/>
        <v>70560</v>
      </c>
      <c r="T14" s="8">
        <f t="shared" si="1"/>
        <v>35750.400000000001</v>
      </c>
      <c r="U14" s="8">
        <f t="shared" si="2"/>
        <v>214502.39999999999</v>
      </c>
      <c r="V14" s="8">
        <f t="shared" si="9"/>
        <v>64779.724799999996</v>
      </c>
      <c r="W14" s="8">
        <f t="shared" si="10"/>
        <v>279282.12479999999</v>
      </c>
    </row>
    <row r="15" spans="1:24" s="3" customFormat="1" ht="15.75">
      <c r="A15" s="17">
        <v>5</v>
      </c>
      <c r="B15" s="1" t="s">
        <v>10</v>
      </c>
      <c r="C15" s="1" t="s">
        <v>17</v>
      </c>
      <c r="D15" s="4">
        <v>4230</v>
      </c>
      <c r="E15" s="4">
        <v>4230</v>
      </c>
      <c r="F15" s="8">
        <v>5370</v>
      </c>
      <c r="G15" s="9">
        <v>0</v>
      </c>
      <c r="H15" s="8">
        <v>0</v>
      </c>
      <c r="I15" s="8">
        <f t="shared" si="3"/>
        <v>5370</v>
      </c>
      <c r="J15" s="8">
        <f t="shared" si="4"/>
        <v>64440</v>
      </c>
      <c r="K15" s="9">
        <v>0</v>
      </c>
      <c r="L15" s="8">
        <v>0</v>
      </c>
      <c r="M15" s="8">
        <v>0</v>
      </c>
      <c r="N15" s="8">
        <v>0</v>
      </c>
      <c r="O15" s="8">
        <f t="shared" si="5"/>
        <v>0</v>
      </c>
      <c r="P15" s="8">
        <f t="shared" si="6"/>
        <v>21480</v>
      </c>
      <c r="Q15" s="8">
        <f t="shared" si="7"/>
        <v>10740</v>
      </c>
      <c r="R15" s="8">
        <f t="shared" si="0"/>
        <v>16110</v>
      </c>
      <c r="S15" s="8">
        <f t="shared" si="8"/>
        <v>48330</v>
      </c>
      <c r="T15" s="8">
        <f t="shared" si="1"/>
        <v>22554</v>
      </c>
      <c r="U15" s="8">
        <f t="shared" si="2"/>
        <v>135324</v>
      </c>
      <c r="V15" s="8">
        <f t="shared" si="9"/>
        <v>40867.847999999998</v>
      </c>
      <c r="W15" s="8">
        <f t="shared" si="10"/>
        <v>176191.848</v>
      </c>
    </row>
    <row r="16" spans="1:24" s="3" customFormat="1" ht="15.75">
      <c r="A16" s="17">
        <v>6</v>
      </c>
      <c r="B16" s="1" t="s">
        <v>11</v>
      </c>
      <c r="C16" s="1" t="s">
        <v>33</v>
      </c>
      <c r="D16" s="4">
        <v>3850</v>
      </c>
      <c r="E16" s="4">
        <v>3850</v>
      </c>
      <c r="F16" s="8">
        <v>4890</v>
      </c>
      <c r="G16" s="9">
        <v>0</v>
      </c>
      <c r="H16" s="8">
        <v>0</v>
      </c>
      <c r="I16" s="8">
        <f t="shared" si="3"/>
        <v>4890</v>
      </c>
      <c r="J16" s="8">
        <f t="shared" si="4"/>
        <v>58680</v>
      </c>
      <c r="K16" s="9">
        <v>0</v>
      </c>
      <c r="L16" s="8">
        <v>0</v>
      </c>
      <c r="M16" s="8">
        <v>0</v>
      </c>
      <c r="N16" s="8">
        <v>0</v>
      </c>
      <c r="O16" s="8">
        <f t="shared" si="5"/>
        <v>0</v>
      </c>
      <c r="P16" s="8">
        <f t="shared" si="6"/>
        <v>19560</v>
      </c>
      <c r="Q16" s="8">
        <f t="shared" si="7"/>
        <v>9780</v>
      </c>
      <c r="R16" s="8">
        <f t="shared" si="0"/>
        <v>14670</v>
      </c>
      <c r="S16" s="8">
        <f t="shared" si="8"/>
        <v>44010</v>
      </c>
      <c r="T16" s="8">
        <f t="shared" si="1"/>
        <v>20538</v>
      </c>
      <c r="U16" s="8">
        <f t="shared" si="2"/>
        <v>123228</v>
      </c>
      <c r="V16" s="8">
        <f t="shared" si="9"/>
        <v>37214.856</v>
      </c>
      <c r="W16" s="8">
        <f t="shared" si="10"/>
        <v>160442.856</v>
      </c>
    </row>
    <row r="17" spans="1:23" s="3" customFormat="1" ht="15.75">
      <c r="A17" s="17">
        <v>7</v>
      </c>
      <c r="B17" s="1" t="s">
        <v>11</v>
      </c>
      <c r="C17" s="1" t="s">
        <v>43</v>
      </c>
      <c r="D17" s="4">
        <v>4040</v>
      </c>
      <c r="E17" s="4">
        <v>4040</v>
      </c>
      <c r="F17" s="8">
        <v>5130</v>
      </c>
      <c r="G17" s="9">
        <v>12</v>
      </c>
      <c r="H17" s="8">
        <f>F17*0.12</f>
        <v>615.6</v>
      </c>
      <c r="I17" s="8">
        <f t="shared" si="3"/>
        <v>5745.6</v>
      </c>
      <c r="J17" s="8">
        <f t="shared" si="4"/>
        <v>68947.200000000012</v>
      </c>
      <c r="K17" s="9">
        <v>0</v>
      </c>
      <c r="L17" s="8">
        <v>0</v>
      </c>
      <c r="M17" s="8">
        <v>2526</v>
      </c>
      <c r="N17" s="8">
        <v>1926</v>
      </c>
      <c r="O17" s="8">
        <f t="shared" si="5"/>
        <v>4452</v>
      </c>
      <c r="P17" s="8">
        <f t="shared" si="6"/>
        <v>22982.400000000001</v>
      </c>
      <c r="Q17" s="8">
        <f t="shared" si="7"/>
        <v>11491.2</v>
      </c>
      <c r="R17" s="8">
        <f t="shared" si="0"/>
        <v>17236.800000000003</v>
      </c>
      <c r="S17" s="8">
        <f t="shared" si="8"/>
        <v>51710.400000000009</v>
      </c>
      <c r="T17" s="8">
        <f t="shared" si="1"/>
        <v>25021.920000000006</v>
      </c>
      <c r="U17" s="8">
        <f t="shared" si="2"/>
        <v>150131.52000000002</v>
      </c>
      <c r="V17" s="8">
        <f t="shared" si="9"/>
        <v>45339.719040000004</v>
      </c>
      <c r="W17" s="8">
        <f t="shared" si="10"/>
        <v>195471.23904000001</v>
      </c>
    </row>
    <row r="18" spans="1:23" s="3" customFormat="1" ht="15.75">
      <c r="A18" s="17">
        <v>8</v>
      </c>
      <c r="B18" s="2" t="s">
        <v>12</v>
      </c>
      <c r="C18" s="1" t="s">
        <v>51</v>
      </c>
      <c r="D18" s="4">
        <v>5200</v>
      </c>
      <c r="E18" s="4">
        <v>5520</v>
      </c>
      <c r="F18" s="8">
        <v>7010</v>
      </c>
      <c r="G18" s="9">
        <v>0</v>
      </c>
      <c r="H18" s="8">
        <v>0</v>
      </c>
      <c r="I18" s="8">
        <f t="shared" si="3"/>
        <v>7010</v>
      </c>
      <c r="J18" s="8">
        <f t="shared" si="4"/>
        <v>84120</v>
      </c>
      <c r="K18" s="9">
        <v>0</v>
      </c>
      <c r="L18" s="8">
        <v>0</v>
      </c>
      <c r="M18" s="8">
        <v>0</v>
      </c>
      <c r="N18" s="8">
        <v>2325</v>
      </c>
      <c r="O18" s="8">
        <f t="shared" si="5"/>
        <v>2325</v>
      </c>
      <c r="P18" s="8">
        <f t="shared" si="6"/>
        <v>28040</v>
      </c>
      <c r="Q18" s="8">
        <f t="shared" si="7"/>
        <v>14020</v>
      </c>
      <c r="R18" s="8">
        <f t="shared" si="0"/>
        <v>21030</v>
      </c>
      <c r="S18" s="8">
        <f t="shared" si="8"/>
        <v>63090</v>
      </c>
      <c r="T18" s="8">
        <f t="shared" si="1"/>
        <v>29907</v>
      </c>
      <c r="U18" s="8">
        <f t="shared" si="2"/>
        <v>179442</v>
      </c>
      <c r="V18" s="8">
        <f t="shared" si="9"/>
        <v>54191.483999999997</v>
      </c>
      <c r="W18" s="8">
        <f t="shared" si="10"/>
        <v>233633.484</v>
      </c>
    </row>
    <row r="19" spans="1:23" s="3" customFormat="1" ht="15.75">
      <c r="A19" s="17">
        <v>9</v>
      </c>
      <c r="B19" s="2" t="s">
        <v>13</v>
      </c>
      <c r="C19" s="1" t="s">
        <v>52</v>
      </c>
      <c r="D19" s="4">
        <v>3710</v>
      </c>
      <c r="E19" s="4">
        <v>3710</v>
      </c>
      <c r="F19" s="8">
        <v>4710</v>
      </c>
      <c r="G19" s="9">
        <v>0</v>
      </c>
      <c r="H19" s="8">
        <v>0</v>
      </c>
      <c r="I19" s="8">
        <f t="shared" si="3"/>
        <v>4710</v>
      </c>
      <c r="J19" s="8">
        <f t="shared" si="4"/>
        <v>56520</v>
      </c>
      <c r="K19" s="9">
        <v>0</v>
      </c>
      <c r="L19" s="8">
        <v>0</v>
      </c>
      <c r="M19" s="8">
        <v>0</v>
      </c>
      <c r="N19" s="8">
        <v>0</v>
      </c>
      <c r="O19" s="8">
        <f t="shared" si="5"/>
        <v>0</v>
      </c>
      <c r="P19" s="8">
        <f t="shared" si="6"/>
        <v>18840</v>
      </c>
      <c r="Q19" s="8">
        <f t="shared" si="7"/>
        <v>9420</v>
      </c>
      <c r="R19" s="8">
        <f t="shared" si="0"/>
        <v>14130</v>
      </c>
      <c r="S19" s="8">
        <f t="shared" si="8"/>
        <v>42390</v>
      </c>
      <c r="T19" s="8">
        <f t="shared" si="1"/>
        <v>19782</v>
      </c>
      <c r="U19" s="8">
        <f t="shared" si="2"/>
        <v>118692</v>
      </c>
      <c r="V19" s="8">
        <f t="shared" si="9"/>
        <v>35844.983999999997</v>
      </c>
      <c r="W19" s="8">
        <f t="shared" si="10"/>
        <v>154536.984</v>
      </c>
    </row>
    <row r="20" spans="1:23" s="3" customFormat="1" ht="31.5">
      <c r="A20" s="18">
        <v>10</v>
      </c>
      <c r="B20" s="2" t="s">
        <v>23</v>
      </c>
      <c r="C20" s="10" t="s">
        <v>53</v>
      </c>
      <c r="D20" s="11">
        <v>5520</v>
      </c>
      <c r="E20" s="11">
        <v>5600</v>
      </c>
      <c r="F20" s="13">
        <v>7110</v>
      </c>
      <c r="G20" s="12">
        <v>0</v>
      </c>
      <c r="H20" s="13">
        <v>0</v>
      </c>
      <c r="I20" s="13">
        <f t="shared" si="3"/>
        <v>7110</v>
      </c>
      <c r="J20" s="13">
        <f t="shared" si="4"/>
        <v>85320</v>
      </c>
      <c r="K20" s="12">
        <v>0</v>
      </c>
      <c r="L20" s="13">
        <v>0</v>
      </c>
      <c r="M20" s="13">
        <v>0</v>
      </c>
      <c r="N20" s="13">
        <v>0</v>
      </c>
      <c r="O20" s="13">
        <f t="shared" si="5"/>
        <v>0</v>
      </c>
      <c r="P20" s="13">
        <f t="shared" si="6"/>
        <v>28440</v>
      </c>
      <c r="Q20" s="13">
        <f t="shared" si="7"/>
        <v>14220</v>
      </c>
      <c r="R20" s="13">
        <f t="shared" si="0"/>
        <v>21330</v>
      </c>
      <c r="S20" s="13">
        <f t="shared" si="8"/>
        <v>63990</v>
      </c>
      <c r="T20" s="13">
        <f t="shared" si="1"/>
        <v>29862</v>
      </c>
      <c r="U20" s="13">
        <f t="shared" si="2"/>
        <v>179172</v>
      </c>
      <c r="V20" s="13">
        <f t="shared" si="9"/>
        <v>54109.943999999996</v>
      </c>
      <c r="W20" s="13">
        <f t="shared" si="10"/>
        <v>233281.94399999999</v>
      </c>
    </row>
    <row r="21" spans="1:23" s="3" customFormat="1" ht="15.75">
      <c r="A21" s="1"/>
      <c r="B21" s="16" t="s">
        <v>4</v>
      </c>
      <c r="C21" s="1"/>
      <c r="D21" s="4">
        <f>SUM(D11:D20)</f>
        <v>51860</v>
      </c>
      <c r="E21" s="4">
        <f t="shared" ref="E21:P21" si="11">SUM(E11:E20)</f>
        <v>54570</v>
      </c>
      <c r="F21" s="8">
        <f>SUM(F11:F20)</f>
        <v>69390</v>
      </c>
      <c r="G21" s="9"/>
      <c r="H21" s="8">
        <f t="shared" si="11"/>
        <v>615.6</v>
      </c>
      <c r="I21" s="8">
        <f t="shared" si="11"/>
        <v>70005.600000000006</v>
      </c>
      <c r="J21" s="8">
        <f>SUM(J11:J20)</f>
        <v>840067.2</v>
      </c>
      <c r="K21" s="9"/>
      <c r="L21" s="8">
        <f t="shared" si="11"/>
        <v>69852</v>
      </c>
      <c r="M21" s="8">
        <f t="shared" si="11"/>
        <v>2526</v>
      </c>
      <c r="N21" s="8">
        <f t="shared" si="11"/>
        <v>4251</v>
      </c>
      <c r="O21" s="8">
        <f>SUM(O11:O20)</f>
        <v>76629</v>
      </c>
      <c r="P21" s="8">
        <f t="shared" si="11"/>
        <v>280022.40000000002</v>
      </c>
      <c r="Q21" s="8">
        <f>SUM(Q11:Q20)</f>
        <v>140011.20000000001</v>
      </c>
      <c r="R21" s="8">
        <f>SUM(R11:R20)</f>
        <v>210016.8</v>
      </c>
      <c r="S21" s="8">
        <f>SUM(P21:R21)</f>
        <v>630050.4</v>
      </c>
      <c r="T21" s="8">
        <f t="shared" si="1"/>
        <v>309349.32</v>
      </c>
      <c r="U21" s="8">
        <f t="shared" si="2"/>
        <v>1856095.9200000002</v>
      </c>
      <c r="V21" s="23">
        <f>SUM(V11:V20)</f>
        <v>560540.96784000006</v>
      </c>
      <c r="W21" s="23">
        <f>SUM(W11:W20)</f>
        <v>2416636.88784</v>
      </c>
    </row>
    <row r="22" spans="1:23" ht="15.75">
      <c r="R22" s="5"/>
      <c r="S22" s="5"/>
      <c r="T22" s="5"/>
    </row>
    <row r="24" spans="1:23" ht="18.75">
      <c r="B24" s="25" t="s">
        <v>47</v>
      </c>
      <c r="C24" s="25"/>
      <c r="D24" s="25"/>
      <c r="E24" s="25"/>
      <c r="F24" s="25"/>
      <c r="G24" s="25"/>
      <c r="H24" s="25"/>
      <c r="I24" s="25"/>
      <c r="J24" s="25"/>
    </row>
    <row r="25" spans="1:23" ht="18.75">
      <c r="B25" s="19"/>
      <c r="C25" s="35" t="s">
        <v>50</v>
      </c>
      <c r="D25" s="35"/>
      <c r="E25" s="35"/>
      <c r="F25" s="35"/>
      <c r="G25" s="35"/>
      <c r="H25" s="35"/>
      <c r="I25" s="35"/>
      <c r="J25" s="35"/>
    </row>
    <row r="27" spans="1:23" ht="18.75">
      <c r="B27" s="25" t="s">
        <v>48</v>
      </c>
      <c r="C27" s="25"/>
      <c r="D27" s="25"/>
      <c r="E27" s="25"/>
      <c r="F27" s="25"/>
      <c r="G27" s="25"/>
      <c r="H27" s="25"/>
      <c r="I27" s="25"/>
      <c r="J27" s="25"/>
    </row>
    <row r="28" spans="1:23" ht="15.75">
      <c r="C28" s="35" t="s">
        <v>49</v>
      </c>
      <c r="D28" s="35"/>
      <c r="E28" s="35"/>
      <c r="F28" s="35"/>
      <c r="G28" s="35"/>
      <c r="H28" s="35"/>
      <c r="I28" s="35"/>
      <c r="J28" s="35"/>
    </row>
    <row r="29" spans="1:23">
      <c r="C29" s="6"/>
      <c r="D29" s="7"/>
    </row>
    <row r="30" spans="1:23">
      <c r="C30" s="6"/>
      <c r="D30" s="7"/>
    </row>
    <row r="31" spans="1:23">
      <c r="C31" s="6"/>
      <c r="D31" s="7"/>
    </row>
    <row r="32" spans="1:23">
      <c r="C32" s="6"/>
      <c r="D32" s="7"/>
    </row>
    <row r="33" spans="3:4">
      <c r="C33" s="6"/>
      <c r="D33" s="7"/>
    </row>
    <row r="34" spans="3:4">
      <c r="C34" s="6"/>
      <c r="D34" s="7"/>
    </row>
    <row r="35" spans="3:4">
      <c r="C35" s="6"/>
      <c r="D35" s="7"/>
    </row>
    <row r="36" spans="3:4">
      <c r="C36" s="6"/>
      <c r="D36" s="7"/>
    </row>
    <row r="37" spans="3:4">
      <c r="C37" s="6"/>
      <c r="D37" s="7"/>
    </row>
    <row r="38" spans="3:4">
      <c r="C38" s="6"/>
      <c r="D38" s="7"/>
    </row>
  </sheetData>
  <mergeCells count="33">
    <mergeCell ref="C25:J25"/>
    <mergeCell ref="C28:J28"/>
    <mergeCell ref="V2:W3"/>
    <mergeCell ref="A1:W1"/>
    <mergeCell ref="A4:W4"/>
    <mergeCell ref="W7:W9"/>
    <mergeCell ref="V7:V9"/>
    <mergeCell ref="A2:L2"/>
    <mergeCell ref="P7:R7"/>
    <mergeCell ref="P8:P9"/>
    <mergeCell ref="D7:I7"/>
    <mergeCell ref="F8:F9"/>
    <mergeCell ref="S7:S9"/>
    <mergeCell ref="T7:T9"/>
    <mergeCell ref="Q8:Q9"/>
    <mergeCell ref="R8:R9"/>
    <mergeCell ref="A7:A9"/>
    <mergeCell ref="A5:W5"/>
    <mergeCell ref="B24:J24"/>
    <mergeCell ref="B27:J27"/>
    <mergeCell ref="N8:N9"/>
    <mergeCell ref="K8:L8"/>
    <mergeCell ref="U7:U9"/>
    <mergeCell ref="G8:H8"/>
    <mergeCell ref="B7:B9"/>
    <mergeCell ref="C7:C9"/>
    <mergeCell ref="I8:I9"/>
    <mergeCell ref="K7:N7"/>
    <mergeCell ref="D8:E9"/>
    <mergeCell ref="J7:J9"/>
    <mergeCell ref="O7:O9"/>
    <mergeCell ref="M8:M9"/>
    <mergeCell ref="A6:W6"/>
  </mergeCells>
  <printOptions horizontalCentered="1" verticalCentered="1"/>
  <pageMargins left="0.98425196850393704" right="0.70866141732283472" top="0.78740157480314965" bottom="0.59055118110236227" header="0.31496062992125984" footer="0.31496062992125984"/>
  <pageSetup paperSize="9" scale="70" fitToWidth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2014-04-04T07:31:11Z</dcterms:modified>
</cp:coreProperties>
</file>